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0"/>
  <workbookPr/>
  <bookViews>
    <workbookView xWindow="65521" yWindow="4635" windowWidth="12120" windowHeight="4680" tabRatio="839" activeTab="4"/>
  </bookViews>
  <sheets>
    <sheet name="IS" sheetId="1" r:id="rId1"/>
    <sheet name="BS" sheetId="2" r:id="rId2"/>
    <sheet name="Equity" sheetId="3" r:id="rId3"/>
    <sheet name="CashFlow" sheetId="4" r:id="rId4"/>
    <sheet name="Notes" sheetId="5" r:id="rId5"/>
  </sheets>
  <definedNames>
    <definedName name="_xlnm.Print_Area" localSheetId="1">'BS'!$A$1:$F$58</definedName>
    <definedName name="_xlnm.Print_Area" localSheetId="3">'CashFlow'!$A$1:$E$52</definedName>
    <definedName name="_xlnm.Print_Area" localSheetId="0">'IS'!$A$5:$I$66</definedName>
    <definedName name="_xlnm.Print_Area" localSheetId="4">'Notes'!$A$1:$I$298</definedName>
  </definedNames>
  <calcPr fullCalcOnLoad="1"/>
</workbook>
</file>

<file path=xl/sharedStrings.xml><?xml version="1.0" encoding="utf-8"?>
<sst xmlns="http://schemas.openxmlformats.org/spreadsheetml/2006/main" count="273" uniqueCount="179">
  <si>
    <t>Property, plant and equipment</t>
  </si>
  <si>
    <t>Current assets</t>
  </si>
  <si>
    <t>Inventories</t>
  </si>
  <si>
    <t>Current liabilities</t>
  </si>
  <si>
    <t>Taxation</t>
  </si>
  <si>
    <t>RM'000</t>
  </si>
  <si>
    <t>Net current assets / (liabilities)</t>
  </si>
  <si>
    <t>Share capital</t>
  </si>
  <si>
    <t>Revenue</t>
  </si>
  <si>
    <t>Profit before tax</t>
  </si>
  <si>
    <t>4.</t>
  </si>
  <si>
    <t>Cost of sales</t>
  </si>
  <si>
    <t>Other operating income</t>
  </si>
  <si>
    <t>2.</t>
  </si>
  <si>
    <t>Total</t>
  </si>
  <si>
    <t>Minority interest</t>
  </si>
  <si>
    <t>1.</t>
  </si>
  <si>
    <t>Finance cost</t>
  </si>
  <si>
    <t>Short term borrowings</t>
  </si>
  <si>
    <t>Shareholders' funds</t>
  </si>
  <si>
    <t>Long term borrowings</t>
  </si>
  <si>
    <t>(The figures have not been audited)</t>
  </si>
  <si>
    <t>As At End</t>
  </si>
  <si>
    <t>Quarter</t>
  </si>
  <si>
    <t>As At</t>
  </si>
  <si>
    <t>Preceding</t>
  </si>
  <si>
    <t>CONDENSED CONSOLIDATED INCOME STATEMENTS</t>
  </si>
  <si>
    <t>Individual Quarter</t>
  </si>
  <si>
    <t>Current Year</t>
  </si>
  <si>
    <t>Preceding Year</t>
  </si>
  <si>
    <t>Corresponding</t>
  </si>
  <si>
    <t>To Date</t>
  </si>
  <si>
    <t>Cumulative Quarter</t>
  </si>
  <si>
    <t>Unsecured</t>
  </si>
  <si>
    <t>Secured</t>
  </si>
  <si>
    <t>Capital</t>
  </si>
  <si>
    <t>As at</t>
  </si>
  <si>
    <t>Period</t>
  </si>
  <si>
    <t>Gross profit</t>
  </si>
  <si>
    <t>Operating expenses</t>
  </si>
  <si>
    <t>Profit from operations</t>
  </si>
  <si>
    <t xml:space="preserve">Profit after tax </t>
  </si>
  <si>
    <t>Profit for the period</t>
  </si>
  <si>
    <t>Notes:</t>
  </si>
  <si>
    <t xml:space="preserve">Of Current </t>
  </si>
  <si>
    <t>*</t>
  </si>
  <si>
    <t>Notes :</t>
  </si>
  <si>
    <t>* Represents RM2</t>
  </si>
  <si>
    <t xml:space="preserve">              </t>
  </si>
  <si>
    <t>CONDENSED CONSOLIDATED STATEMENT OF CHANGES IN EQUITY</t>
  </si>
  <si>
    <t>Share</t>
  </si>
  <si>
    <t>Acquisition of subsidiary companies</t>
  </si>
  <si>
    <t>CONDENSED CONSOLIDATED CASH FLOW STATEMENT</t>
  </si>
  <si>
    <t>Cumulative</t>
  </si>
  <si>
    <t>Accounting Policies and Methods Of Computation</t>
  </si>
  <si>
    <t>Audit Report</t>
  </si>
  <si>
    <t>3.</t>
  </si>
  <si>
    <t>Seasonality or Cyclicality</t>
  </si>
  <si>
    <t>5.</t>
  </si>
  <si>
    <t>Estimates</t>
  </si>
  <si>
    <t>6.</t>
  </si>
  <si>
    <t>Issuance, cancellations, repurchases, resale and repayments of debt and equity securities</t>
  </si>
  <si>
    <t>7.</t>
  </si>
  <si>
    <t>Valuation of Property, Plant and Equipment</t>
  </si>
  <si>
    <t>Subsequent Events</t>
  </si>
  <si>
    <t>11.</t>
  </si>
  <si>
    <t>Change In The Composition of The Group</t>
  </si>
  <si>
    <t>12.</t>
  </si>
  <si>
    <t>Contingent Liabilities and Contingent Assets</t>
  </si>
  <si>
    <t>13.</t>
  </si>
  <si>
    <t>Capital Commitments</t>
  </si>
  <si>
    <t>- Contracted but not provided for</t>
  </si>
  <si>
    <t>14.</t>
  </si>
  <si>
    <t>Review Of Performance</t>
  </si>
  <si>
    <t>15.</t>
  </si>
  <si>
    <t>Comments on material change in Profit before taxation</t>
  </si>
  <si>
    <t>16.</t>
  </si>
  <si>
    <t>17.</t>
  </si>
  <si>
    <t>18.</t>
  </si>
  <si>
    <t>Unquoted Investments and/or Properties</t>
  </si>
  <si>
    <t>19.</t>
  </si>
  <si>
    <t>Purchase or Disposal of Quoted Securities</t>
  </si>
  <si>
    <t>20.</t>
  </si>
  <si>
    <t>Corporate Proposal</t>
  </si>
  <si>
    <t>Utilisation</t>
  </si>
  <si>
    <t>Timeframe for utilisation</t>
  </si>
  <si>
    <t>Repayment of borrowings</t>
  </si>
  <si>
    <t>Working capital</t>
  </si>
  <si>
    <t>Estimated listing expenses</t>
  </si>
  <si>
    <t>21.</t>
  </si>
  <si>
    <t>Group Borrowings and Debt Securities</t>
  </si>
  <si>
    <t>22.</t>
  </si>
  <si>
    <t>Off Balance Sheet Financial Instruments</t>
  </si>
  <si>
    <t>Material litigation</t>
  </si>
  <si>
    <t>Basis of calculation of earnings per share</t>
  </si>
  <si>
    <t>The basic earnings per share for the quarter and cumulative year to date are computed as follow:</t>
  </si>
  <si>
    <t>Individual</t>
  </si>
  <si>
    <t>Profit for the period (RM'000)</t>
  </si>
  <si>
    <t xml:space="preserve"> - Local currency (RM)</t>
  </si>
  <si>
    <t>Net cash outflow from operating activities</t>
  </si>
  <si>
    <t>Net cash inflow from financing activities</t>
  </si>
  <si>
    <t>Negative goodwill</t>
  </si>
  <si>
    <t>Net Tangible Assets per share (RM)</t>
  </si>
  <si>
    <t>COMINTEL CORPORATION BHD</t>
  </si>
  <si>
    <t>(Company No. 630068-T)</t>
  </si>
  <si>
    <t>Other receivables, deposits and prepayment</t>
  </si>
  <si>
    <t>Fixed deposits with financial institutions</t>
  </si>
  <si>
    <t>Trade receivables</t>
  </si>
  <si>
    <t>Amounts owing by related parties</t>
  </si>
  <si>
    <t>Trade payables</t>
  </si>
  <si>
    <t>Other payables and accruals</t>
  </si>
  <si>
    <t>Amounts owing to related parties</t>
  </si>
  <si>
    <t>Provision for taxation</t>
  </si>
  <si>
    <t>Share premium</t>
  </si>
  <si>
    <t>Deferred tax liabilities</t>
  </si>
  <si>
    <t>Deferred tax assets</t>
  </si>
  <si>
    <t>As at 2 October 2003</t>
  </si>
  <si>
    <t>Premium</t>
  </si>
  <si>
    <t>Cash and cash equivalents at the end of the period</t>
  </si>
  <si>
    <t>Net changes in cash and cash equivalents</t>
  </si>
  <si>
    <t>Cash and cash equivalents at the beginning of the period</t>
  </si>
  <si>
    <t>Cash and bank balances</t>
  </si>
  <si>
    <t>Analysed into:</t>
  </si>
  <si>
    <t>Fixed deposit with financial institutions</t>
  </si>
  <si>
    <t>Bank overdrafts</t>
  </si>
  <si>
    <t>EXPLANATORY NOTES</t>
  </si>
  <si>
    <t>Nature and amount of unusual items affecting assets, liabilities, equity, net income or cash flows</t>
  </si>
  <si>
    <t>There were no unusual items affecting assets, liabilities, equity, net income or cash flows in the current quarter under review.</t>
  </si>
  <si>
    <t>There were no changes to the estimates that have had a material effect in the current financial quarter under review.</t>
  </si>
  <si>
    <t>(unaudited)</t>
  </si>
  <si>
    <t>Provision for taxation in respect of the profit</t>
  </si>
  <si>
    <t xml:space="preserve">   for the period</t>
  </si>
  <si>
    <t>Provision for deferred taxation</t>
  </si>
  <si>
    <t>By January 2005</t>
  </si>
  <si>
    <t xml:space="preserve">   of RM0.50 each (after public issue) ('000)</t>
  </si>
  <si>
    <t>Note</t>
  </si>
  <si>
    <t>Current Quarter</t>
  </si>
  <si>
    <t>Net cash inflow from investing activities</t>
  </si>
  <si>
    <t>The Group's operations have not been affected materially by any seasonal/cyclical factors.</t>
  </si>
  <si>
    <t xml:space="preserve">Current </t>
  </si>
  <si>
    <t>The total gross proceeds of RM16,507,000 arising from the Public Issue accrued to the Company will be utilised in the following manner :</t>
  </si>
  <si>
    <t xml:space="preserve">   of RM0.50 each in issue ('000) *</t>
  </si>
  <si>
    <t xml:space="preserve"> - Basic earnings per share (sen)</t>
  </si>
  <si>
    <t xml:space="preserve"> - Diluted earnings per share (sen)</t>
  </si>
  <si>
    <t>Note:</t>
  </si>
  <si>
    <t xml:space="preserve">   shares in issue</t>
  </si>
  <si>
    <t xml:space="preserve"> - Basic EPS (sen)</t>
  </si>
  <si>
    <t xml:space="preserve"> - Diluted EPS (sen)</t>
  </si>
  <si>
    <t>Commentary On Prospects</t>
  </si>
  <si>
    <t>Weighted average number of ordinary shares</t>
  </si>
  <si>
    <t>Based on enlarged number of ordinary shares</t>
  </si>
  <si>
    <t>Weighted average number of ordinary</t>
  </si>
  <si>
    <t>31.07.2004</t>
  </si>
  <si>
    <t>31.07.2003</t>
  </si>
  <si>
    <t>CONDENSED CONSOLIDATED  BALANCE SHEETS AS AT 31 JULY 2004</t>
  </si>
  <si>
    <t>FOR THE SECOND QUARTER ENDED 31 JULY 2004</t>
  </si>
  <si>
    <t xml:space="preserve">   shares of RM0.50 each in issue ('000)</t>
  </si>
  <si>
    <t>Actual number of ordinary</t>
  </si>
  <si>
    <t xml:space="preserve"> </t>
  </si>
  <si>
    <t>Total Group borrowings as at 31 July 2004 were as follows :-</t>
  </si>
  <si>
    <t>Balance as at 31 July 2004</t>
  </si>
  <si>
    <t>Profit attributable to the shareholders</t>
  </si>
  <si>
    <t>Actual number of ordinary shares</t>
  </si>
  <si>
    <t xml:space="preserve">   in issue</t>
  </si>
  <si>
    <t>The amount of commitment for the construction of a corporate office building authorised and contracted for in the interim financial statements as at 31 July 2004 is RM16.1 million.</t>
  </si>
  <si>
    <t>Retained profit</t>
  </si>
  <si>
    <t>-</t>
  </si>
  <si>
    <t>Retained</t>
  </si>
  <si>
    <t>Profit</t>
  </si>
  <si>
    <t>(Distributable)</t>
  </si>
  <si>
    <t>(Non Distributable)</t>
  </si>
  <si>
    <t>8.</t>
  </si>
  <si>
    <t>9.</t>
  </si>
  <si>
    <t>10.</t>
  </si>
  <si>
    <t>Pre-acquisition results</t>
  </si>
  <si>
    <t>31.01.2004</t>
  </si>
  <si>
    <t>Year Ended</t>
  </si>
  <si>
    <t>The effective tax rate for the period presented above was higher than the statutory income tax rate in Malaysia due to some subsidiary companies of Comcorp are suffering from tax losses.</t>
  </si>
  <si>
    <t>* The weighted average number of Ordinary shares in issue is calculated on the basis that the acquisition of the subsidiary companies (as disclosed in note 9) was completed on 11 June 2004.</t>
  </si>
</sst>
</file>

<file path=xl/styles.xml><?xml version="1.0" encoding="utf-8"?>
<styleSheet xmlns="http://schemas.openxmlformats.org/spreadsheetml/2006/main">
  <numFmts count="6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RM&quot;#,##0;\-&quot;RM&quot;#,##0"/>
    <numFmt numFmtId="173" formatCode="&quot;RM&quot;#,##0;[Red]\-&quot;RM&quot;#,##0"/>
    <numFmt numFmtId="174" formatCode="&quot;RM&quot;#,##0.00;\-&quot;RM&quot;#,##0.00"/>
    <numFmt numFmtId="175" formatCode="&quot;RM&quot;#,##0.00;[Red]\-&quot;RM&quot;#,##0.00"/>
    <numFmt numFmtId="176" formatCode="_-&quot;RM&quot;* #,##0_-;\-&quot;RM&quot;* #,##0_-;_-&quot;RM&quot;* &quot;-&quot;_-;_-@_-"/>
    <numFmt numFmtId="177" formatCode="_-&quot;RM&quot;* #,##0.00_-;\-&quot;RM&quot;* #,##0.00_-;_-&quot;RM&quot;* &quot;-&quot;??_-;_-@_-"/>
    <numFmt numFmtId="178" formatCode="0.00_);[Red]\(0.00\)"/>
    <numFmt numFmtId="179" formatCode="_(* #,##0_);_(* \(#,##0\);_(* &quot;-&quot;??_);_(@_)"/>
    <numFmt numFmtId="180" formatCode="#,##0.000_);\(#,##0.000\)"/>
    <numFmt numFmtId="181" formatCode="0.0%"/>
    <numFmt numFmtId="182" formatCode="0.0000"/>
    <numFmt numFmtId="183" formatCode="0.000"/>
    <numFmt numFmtId="184" formatCode="#,##0.0;\-#,##0.0"/>
    <numFmt numFmtId="185" formatCode="#,##0.000;\-#,##0.000"/>
    <numFmt numFmtId="186" formatCode="_-* #,##0_-;\-* #,##0_-;_-* &quot;-&quot;??_-;_-@_-"/>
    <numFmt numFmtId="187" formatCode="#,##0.00_ ;\-#,##0.00\ "/>
    <numFmt numFmtId="188" formatCode="#,##0.0000;\-#,##0.0000"/>
    <numFmt numFmtId="189" formatCode="#,##0.000000;\-#,##0.000000"/>
    <numFmt numFmtId="190" formatCode="mm/dd/yy;@"/>
    <numFmt numFmtId="191" formatCode="#,##0_ ;\-#,##0\ "/>
    <numFmt numFmtId="192" formatCode="[$-409]dddd\,\ mmmm\ dd\,\ yyyy"/>
    <numFmt numFmtId="193" formatCode="00000"/>
    <numFmt numFmtId="194" formatCode="#,##0.0_);[Red]\(#,##0.0\)"/>
    <numFmt numFmtId="195" formatCode="0.0"/>
    <numFmt numFmtId="196" formatCode="#,##0.000_);[Red]\(#,##0.000\)"/>
    <numFmt numFmtId="197" formatCode="#,##0.0000_);[Red]\(#,##0.0000\)"/>
    <numFmt numFmtId="198" formatCode="#,##0.00000_);[Red]\(#,##0.00000\)"/>
    <numFmt numFmtId="199" formatCode="#,##0.000000_);[Red]\(#,##0.000000\)"/>
    <numFmt numFmtId="200" formatCode="#,##0.0000000_);[Red]\(#,##0.0000000\)"/>
    <numFmt numFmtId="201" formatCode="_(* #,##0.0_);_(* \(#,##0.0\);_(* &quot;-&quot;??_);_(@_)"/>
    <numFmt numFmtId="202" formatCode="_-* #,##0.0_-;\-* #,##0.0_-;_-* &quot;-&quot;?_-;_-@_-"/>
    <numFmt numFmtId="203" formatCode="_(* #,##0.0_);_(* \(#,##0.0\);_(* &quot;-&quot;?_);_(@_)"/>
    <numFmt numFmtId="204" formatCode="_(* #,##0_);_(* \(#,##0\);_(* &quot;-&quot;?_);_(@_)"/>
    <numFmt numFmtId="205" formatCode="_(* #,##0.000_);_(* \(#,##0.000\);_(* &quot;-&quot;??_);_(@_)"/>
    <numFmt numFmtId="206" formatCode="_(* #,##0.0000_);_(* \(#,##0.0000\);_(* &quot;-&quot;??_);_(@_)"/>
    <numFmt numFmtId="207" formatCode="_(* #,##0.00000_);_(* \(#,##0.00000\);_(* &quot;-&quot;??_);_(@_)"/>
    <numFmt numFmtId="208" formatCode="&quot;Yes&quot;;&quot;Yes&quot;;&quot;No&quot;"/>
    <numFmt numFmtId="209" formatCode="&quot;True&quot;;&quot;True&quot;;&quot;False&quot;"/>
    <numFmt numFmtId="210" formatCode="&quot;On&quot;;&quot;On&quot;;&quot;Off&quot;"/>
    <numFmt numFmtId="211" formatCode="[$€-2]\ #,##0.00_);[Red]\([$€-2]\ #,##0.00\)"/>
    <numFmt numFmtId="212" formatCode="_(* #,##0.0_);_(* \(#,##0.0\);_(* &quot;-&quot;_);_(@_)"/>
    <numFmt numFmtId="213" formatCode="_(* #,##0.00_);_(* \(#,##0.00\);_(* &quot;-&quot;_);_(@_)"/>
    <numFmt numFmtId="214" formatCode="0.00_);\(0.00\)"/>
    <numFmt numFmtId="215" formatCode="0_);\(0\)"/>
  </numFmts>
  <fonts count="15">
    <font>
      <sz val="10"/>
      <name val="Arial"/>
      <family val="2"/>
    </font>
    <font>
      <u val="single"/>
      <sz val="10"/>
      <color indexed="36"/>
      <name val="Arial"/>
      <family val="2"/>
    </font>
    <font>
      <u val="single"/>
      <sz val="10"/>
      <color indexed="12"/>
      <name val="Arial"/>
      <family val="2"/>
    </font>
    <font>
      <i/>
      <sz val="10"/>
      <name val="Times New Roman"/>
      <family val="1"/>
    </font>
    <font>
      <sz val="10"/>
      <name val="Times New Roman"/>
      <family val="1"/>
    </font>
    <font>
      <b/>
      <sz val="10"/>
      <name val="Times New Roman"/>
      <family val="1"/>
    </font>
    <font>
      <u val="single"/>
      <sz val="10"/>
      <name val="Times New Roman"/>
      <family val="1"/>
    </font>
    <font>
      <b/>
      <sz val="8"/>
      <name val="Times New Roman"/>
      <family val="1"/>
    </font>
    <font>
      <sz val="9"/>
      <name val="Times New Roman"/>
      <family val="1"/>
    </font>
    <font>
      <sz val="10"/>
      <color indexed="8"/>
      <name val="Times New Roman"/>
      <family val="1"/>
    </font>
    <font>
      <sz val="10"/>
      <name val="TMSRMN"/>
      <family val="0"/>
    </font>
    <font>
      <b/>
      <sz val="10"/>
      <color indexed="8"/>
      <name val="Times New Roman"/>
      <family val="1"/>
    </font>
    <font>
      <sz val="9"/>
      <color indexed="8"/>
      <name val="Times New Roman"/>
      <family val="1"/>
    </font>
    <font>
      <i/>
      <sz val="9"/>
      <color indexed="8"/>
      <name val="Times New Roman"/>
      <family val="1"/>
    </font>
    <font>
      <sz val="10"/>
      <color indexed="8"/>
      <name val="Arial"/>
      <family val="2"/>
    </font>
  </fonts>
  <fills count="3">
    <fill>
      <patternFill/>
    </fill>
    <fill>
      <patternFill patternType="gray125"/>
    </fill>
    <fill>
      <patternFill patternType="solid">
        <fgColor indexed="9"/>
        <bgColor indexed="64"/>
      </patternFill>
    </fill>
  </fills>
  <borders count="8">
    <border>
      <left/>
      <right/>
      <top/>
      <bottom/>
      <diagonal/>
    </border>
    <border>
      <left>
        <color indexed="63"/>
      </left>
      <right>
        <color indexed="63"/>
      </right>
      <top style="thin"/>
      <bottom style="double"/>
    </border>
    <border>
      <left>
        <color indexed="63"/>
      </left>
      <right>
        <color indexed="63"/>
      </right>
      <top>
        <color indexed="63"/>
      </top>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style="thin"/>
      <bottom style="thin"/>
    </border>
    <border>
      <left>
        <color indexed="63"/>
      </left>
      <right>
        <color indexed="63"/>
      </right>
      <top>
        <color indexed="63"/>
      </top>
      <bottom style="double"/>
    </border>
  </borders>
  <cellStyleXfs count="2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0" fillId="0" borderId="0">
      <alignment/>
      <protection/>
    </xf>
    <xf numFmtId="0" fontId="0" fillId="0" borderId="0">
      <alignment/>
      <protection/>
    </xf>
    <xf numFmtId="3" fontId="10" fillId="0" borderId="0">
      <alignment/>
      <protection/>
    </xf>
    <xf numFmtId="0" fontId="0" fillId="0" borderId="0">
      <alignment/>
      <protection/>
    </xf>
    <xf numFmtId="9" fontId="0" fillId="0" borderId="0" applyFont="0" applyFill="0" applyBorder="0" applyAlignment="0" applyProtection="0"/>
  </cellStyleXfs>
  <cellXfs count="113">
    <xf numFmtId="0" fontId="0" fillId="0" borderId="0" xfId="0" applyAlignment="1">
      <alignment/>
    </xf>
    <xf numFmtId="179" fontId="4" fillId="0" borderId="1" xfId="15" applyNumberFormat="1" applyFont="1" applyFill="1" applyBorder="1" applyAlignment="1">
      <alignment horizontal="center"/>
    </xf>
    <xf numFmtId="179" fontId="4" fillId="0" borderId="0" xfId="15" applyNumberFormat="1" applyFont="1" applyFill="1" applyAlignment="1">
      <alignment/>
    </xf>
    <xf numFmtId="179" fontId="4" fillId="0" borderId="0" xfId="15" applyNumberFormat="1" applyFont="1" applyFill="1" applyBorder="1" applyAlignment="1">
      <alignment/>
    </xf>
    <xf numFmtId="179" fontId="4" fillId="0" borderId="0" xfId="15" applyNumberFormat="1" applyFont="1" applyBorder="1" applyAlignment="1">
      <alignment horizontal="center"/>
    </xf>
    <xf numFmtId="0" fontId="4" fillId="0" borderId="0" xfId="24" applyFont="1">
      <alignment/>
      <protection/>
    </xf>
    <xf numFmtId="0" fontId="4" fillId="0" borderId="0" xfId="24" applyFont="1" applyAlignment="1">
      <alignment horizontal="center"/>
      <protection/>
    </xf>
    <xf numFmtId="0" fontId="5" fillId="0" borderId="0" xfId="24" applyFont="1" applyAlignment="1">
      <alignment/>
      <protection/>
    </xf>
    <xf numFmtId="0" fontId="7" fillId="0" borderId="0" xfId="24" applyFont="1" applyAlignment="1" quotePrefix="1">
      <alignment/>
      <protection/>
    </xf>
    <xf numFmtId="0" fontId="5" fillId="0" borderId="0" xfId="24" applyFont="1">
      <alignment/>
      <protection/>
    </xf>
    <xf numFmtId="0" fontId="8" fillId="0" borderId="0" xfId="24" applyFont="1" applyAlignment="1">
      <alignment horizontal="center"/>
      <protection/>
    </xf>
    <xf numFmtId="179" fontId="4" fillId="0" borderId="0" xfId="15" applyNumberFormat="1" applyFont="1" applyAlignment="1">
      <alignment/>
    </xf>
    <xf numFmtId="179" fontId="4" fillId="0" borderId="0" xfId="15" applyNumberFormat="1" applyFont="1" applyAlignment="1">
      <alignment horizontal="center"/>
    </xf>
    <xf numFmtId="179" fontId="4" fillId="0" borderId="2" xfId="15" applyNumberFormat="1" applyFont="1" applyBorder="1" applyAlignment="1">
      <alignment/>
    </xf>
    <xf numFmtId="179" fontId="4" fillId="0" borderId="2" xfId="15" applyNumberFormat="1" applyFont="1" applyBorder="1" applyAlignment="1">
      <alignment horizontal="center"/>
    </xf>
    <xf numFmtId="179" fontId="4" fillId="0" borderId="3" xfId="15" applyNumberFormat="1" applyFont="1" applyBorder="1" applyAlignment="1">
      <alignment horizontal="center"/>
    </xf>
    <xf numFmtId="179" fontId="4" fillId="0" borderId="0" xfId="15" applyNumberFormat="1" applyFont="1" applyBorder="1" applyAlignment="1">
      <alignment/>
    </xf>
    <xf numFmtId="16" fontId="4" fillId="0" borderId="0" xfId="24" applyNumberFormat="1" applyFont="1" applyAlignment="1">
      <alignment horizontal="center"/>
      <protection/>
    </xf>
    <xf numFmtId="179" fontId="5" fillId="0" borderId="0" xfId="15" applyNumberFormat="1" applyFont="1" applyAlignment="1">
      <alignment/>
    </xf>
    <xf numFmtId="179" fontId="4" fillId="0" borderId="4" xfId="15" applyNumberFormat="1" applyFont="1" applyBorder="1" applyAlignment="1">
      <alignment/>
    </xf>
    <xf numFmtId="179" fontId="4" fillId="0" borderId="5" xfId="15" applyNumberFormat="1" applyFont="1" applyBorder="1" applyAlignment="1">
      <alignment/>
    </xf>
    <xf numFmtId="179" fontId="4" fillId="0" borderId="6" xfId="15" applyNumberFormat="1" applyFont="1" applyBorder="1" applyAlignment="1">
      <alignment/>
    </xf>
    <xf numFmtId="179" fontId="5" fillId="0" borderId="0" xfId="15" applyNumberFormat="1" applyFont="1" applyBorder="1" applyAlignment="1">
      <alignment/>
    </xf>
    <xf numFmtId="179" fontId="4" fillId="0" borderId="1" xfId="15" applyNumberFormat="1" applyFont="1" applyBorder="1" applyAlignment="1">
      <alignment/>
    </xf>
    <xf numFmtId="179" fontId="4" fillId="0" borderId="0" xfId="15" applyNumberFormat="1" applyFont="1" applyAlignment="1">
      <alignment horizontal="right"/>
    </xf>
    <xf numFmtId="179" fontId="4" fillId="0" borderId="3" xfId="15" applyNumberFormat="1" applyFont="1" applyBorder="1" applyAlignment="1">
      <alignment/>
    </xf>
    <xf numFmtId="0" fontId="4" fillId="0" borderId="0" xfId="24" applyFont="1" applyAlignment="1">
      <alignment horizontal="right"/>
      <protection/>
    </xf>
    <xf numFmtId="179" fontId="5" fillId="0" borderId="0" xfId="24" applyNumberFormat="1" applyFont="1">
      <alignment/>
      <protection/>
    </xf>
    <xf numFmtId="179" fontId="4" fillId="0" borderId="0" xfId="24" applyNumberFormat="1" applyFont="1" applyAlignment="1">
      <alignment horizontal="center"/>
      <protection/>
    </xf>
    <xf numFmtId="206" fontId="4" fillId="0" borderId="0" xfId="24" applyNumberFormat="1" applyFont="1" applyAlignment="1">
      <alignment horizontal="center"/>
      <protection/>
    </xf>
    <xf numFmtId="179" fontId="4" fillId="0" borderId="0" xfId="24" applyNumberFormat="1" applyFont="1">
      <alignment/>
      <protection/>
    </xf>
    <xf numFmtId="43" fontId="4" fillId="0" borderId="0" xfId="15" applyFont="1" applyAlignment="1">
      <alignment horizontal="center"/>
    </xf>
    <xf numFmtId="43" fontId="4" fillId="0" borderId="0" xfId="24" applyNumberFormat="1" applyFont="1" applyAlignment="1">
      <alignment horizontal="center"/>
      <protection/>
    </xf>
    <xf numFmtId="43" fontId="4" fillId="0" borderId="0" xfId="24" applyNumberFormat="1" applyFont="1">
      <alignment/>
      <protection/>
    </xf>
    <xf numFmtId="0" fontId="7" fillId="0" borderId="0" xfId="24" applyFont="1" applyAlignment="1">
      <alignment/>
      <protection/>
    </xf>
    <xf numFmtId="0" fontId="4" fillId="2" borderId="0" xfId="24" applyFont="1" applyFill="1">
      <alignment/>
      <protection/>
    </xf>
    <xf numFmtId="0" fontId="4" fillId="0" borderId="0" xfId="24" applyFont="1" applyAlignment="1">
      <alignment horizontal="justify"/>
      <protection/>
    </xf>
    <xf numFmtId="0" fontId="4" fillId="0" borderId="0" xfId="24" applyFont="1" applyFill="1">
      <alignment/>
      <protection/>
    </xf>
    <xf numFmtId="0" fontId="4" fillId="0" borderId="0" xfId="24" applyFont="1" applyFill="1" applyAlignment="1">
      <alignment horizontal="center"/>
      <protection/>
    </xf>
    <xf numFmtId="0" fontId="4" fillId="0" borderId="0" xfId="24" applyFont="1" applyBorder="1">
      <alignment/>
      <protection/>
    </xf>
    <xf numFmtId="41" fontId="4" fillId="0" borderId="0" xfId="24" applyNumberFormat="1" applyFont="1">
      <alignment/>
      <protection/>
    </xf>
    <xf numFmtId="0" fontId="5" fillId="0" borderId="0" xfId="24" applyFont="1" applyAlignment="1">
      <alignment horizontal="left"/>
      <protection/>
    </xf>
    <xf numFmtId="0" fontId="7" fillId="0" borderId="0" xfId="24" applyFont="1" applyAlignment="1">
      <alignment horizontal="left"/>
      <protection/>
    </xf>
    <xf numFmtId="0" fontId="5" fillId="0" borderId="0" xfId="24" applyFont="1" applyAlignment="1" quotePrefix="1">
      <alignment horizontal="left"/>
      <protection/>
    </xf>
    <xf numFmtId="0" fontId="5" fillId="0" borderId="0" xfId="24" applyFont="1" applyFill="1">
      <alignment/>
      <protection/>
    </xf>
    <xf numFmtId="0" fontId="4" fillId="0" borderId="0" xfId="24" applyFont="1" applyFill="1" quotePrefix="1">
      <alignment/>
      <protection/>
    </xf>
    <xf numFmtId="41" fontId="4" fillId="0" borderId="0" xfId="24" applyNumberFormat="1" applyFont="1" applyFill="1">
      <alignment/>
      <protection/>
    </xf>
    <xf numFmtId="41" fontId="4" fillId="0" borderId="0" xfId="24" applyNumberFormat="1" applyFont="1" applyFill="1" applyBorder="1">
      <alignment/>
      <protection/>
    </xf>
    <xf numFmtId="41" fontId="4" fillId="0" borderId="1" xfId="24" applyNumberFormat="1" applyFont="1" applyFill="1" applyBorder="1">
      <alignment/>
      <protection/>
    </xf>
    <xf numFmtId="15" fontId="4" fillId="0" borderId="0" xfId="24" applyNumberFormat="1" applyFont="1" applyAlignment="1">
      <alignment horizontal="center"/>
      <protection/>
    </xf>
    <xf numFmtId="15" fontId="4" fillId="0" borderId="0" xfId="24" applyNumberFormat="1" applyFont="1" applyAlignment="1" quotePrefix="1">
      <alignment horizontal="center"/>
      <protection/>
    </xf>
    <xf numFmtId="40" fontId="4" fillId="0" borderId="0" xfId="15" applyNumberFormat="1" applyFont="1" applyFill="1" applyBorder="1" applyAlignment="1">
      <alignment/>
    </xf>
    <xf numFmtId="179" fontId="4" fillId="0" borderId="2" xfId="15" applyNumberFormat="1" applyFont="1" applyFill="1" applyBorder="1" applyAlignment="1">
      <alignment/>
    </xf>
    <xf numFmtId="179" fontId="4" fillId="0" borderId="1" xfId="15" applyNumberFormat="1" applyFont="1" applyFill="1" applyBorder="1" applyAlignment="1">
      <alignment/>
    </xf>
    <xf numFmtId="179" fontId="4" fillId="0" borderId="0" xfId="15" applyNumberFormat="1" applyFont="1" applyAlignment="1">
      <alignment horizontal="justify"/>
    </xf>
    <xf numFmtId="0" fontId="6" fillId="0" borderId="0" xfId="24" applyFont="1">
      <alignment/>
      <protection/>
    </xf>
    <xf numFmtId="0" fontId="4" fillId="0" borderId="0" xfId="24" applyFont="1" applyAlignment="1">
      <alignment horizontal="left"/>
      <protection/>
    </xf>
    <xf numFmtId="43" fontId="4" fillId="0" borderId="0" xfId="15" applyFont="1" applyAlignment="1">
      <alignment/>
    </xf>
    <xf numFmtId="179" fontId="4" fillId="0" borderId="0" xfId="15" applyNumberFormat="1" applyFont="1" applyAlignment="1">
      <alignment/>
    </xf>
    <xf numFmtId="179" fontId="4" fillId="0" borderId="0" xfId="15" applyNumberFormat="1" applyFont="1" applyAlignment="1" quotePrefix="1">
      <alignment/>
    </xf>
    <xf numFmtId="38" fontId="4" fillId="0" borderId="0" xfId="15" applyNumberFormat="1" applyFont="1" applyFill="1" applyBorder="1" applyAlignment="1">
      <alignment/>
    </xf>
    <xf numFmtId="38" fontId="4" fillId="0" borderId="1" xfId="15" applyNumberFormat="1" applyFont="1" applyFill="1" applyBorder="1" applyAlignment="1">
      <alignment/>
    </xf>
    <xf numFmtId="0" fontId="3" fillId="0" borderId="0" xfId="24" applyFont="1">
      <alignment/>
      <protection/>
    </xf>
    <xf numFmtId="179" fontId="5" fillId="0" borderId="0" xfId="15" applyNumberFormat="1" applyFont="1" applyAlignment="1">
      <alignment horizontal="center"/>
    </xf>
    <xf numFmtId="0" fontId="5" fillId="0" borderId="0" xfId="24" applyFont="1" applyAlignment="1">
      <alignment horizontal="center"/>
      <protection/>
    </xf>
    <xf numFmtId="179" fontId="4" fillId="0" borderId="0" xfId="15" applyNumberFormat="1" applyFont="1" applyBorder="1" applyAlignment="1">
      <alignment/>
    </xf>
    <xf numFmtId="179" fontId="5" fillId="0" borderId="0" xfId="15" applyNumberFormat="1" applyFont="1" applyBorder="1" applyAlignment="1">
      <alignment/>
    </xf>
    <xf numFmtId="179" fontId="5" fillId="0" borderId="0" xfId="15" applyNumberFormat="1" applyFont="1" applyAlignment="1">
      <alignment/>
    </xf>
    <xf numFmtId="0" fontId="4" fillId="0" borderId="0" xfId="15" applyNumberFormat="1" applyFont="1" applyBorder="1" applyAlignment="1">
      <alignment horizontal="center"/>
    </xf>
    <xf numFmtId="0" fontId="9" fillId="0" borderId="0" xfId="24" applyFont="1">
      <alignment/>
      <protection/>
    </xf>
    <xf numFmtId="0" fontId="9" fillId="0" borderId="0" xfId="24" applyFont="1" applyAlignment="1">
      <alignment horizontal="center"/>
      <protection/>
    </xf>
    <xf numFmtId="0" fontId="11" fillId="0" borderId="0" xfId="24" applyFont="1">
      <alignment/>
      <protection/>
    </xf>
    <xf numFmtId="15" fontId="9" fillId="0" borderId="0" xfId="24" applyNumberFormat="1" applyFont="1" applyAlignment="1">
      <alignment horizontal="center"/>
      <protection/>
    </xf>
    <xf numFmtId="15" fontId="9" fillId="0" borderId="0" xfId="24" applyNumberFormat="1" applyFont="1" applyAlignment="1" quotePrefix="1">
      <alignment horizontal="center"/>
      <protection/>
    </xf>
    <xf numFmtId="0" fontId="12" fillId="0" borderId="0" xfId="24" applyFont="1" applyAlignment="1">
      <alignment horizontal="center"/>
      <protection/>
    </xf>
    <xf numFmtId="41" fontId="12" fillId="0" borderId="7" xfId="24" applyNumberFormat="1" applyFont="1" applyBorder="1" applyAlignment="1">
      <alignment horizontal="center"/>
      <protection/>
    </xf>
    <xf numFmtId="41" fontId="9" fillId="0" borderId="0" xfId="24" applyNumberFormat="1" applyFont="1">
      <alignment/>
      <protection/>
    </xf>
    <xf numFmtId="213" fontId="12" fillId="0" borderId="0" xfId="24" applyNumberFormat="1" applyFont="1" applyBorder="1" applyAlignment="1">
      <alignment horizontal="center"/>
      <protection/>
    </xf>
    <xf numFmtId="0" fontId="9" fillId="0" borderId="0" xfId="24" applyFont="1" quotePrefix="1">
      <alignment/>
      <protection/>
    </xf>
    <xf numFmtId="41" fontId="12" fillId="0" borderId="0" xfId="24" applyNumberFormat="1" applyFont="1" applyAlignment="1">
      <alignment horizontal="center"/>
      <protection/>
    </xf>
    <xf numFmtId="43" fontId="9" fillId="0" borderId="0" xfId="15" applyNumberFormat="1" applyFont="1" applyAlignment="1">
      <alignment/>
    </xf>
    <xf numFmtId="43" fontId="9" fillId="0" borderId="0" xfId="24" applyNumberFormat="1" applyFont="1">
      <alignment/>
      <protection/>
    </xf>
    <xf numFmtId="213" fontId="9" fillId="0" borderId="0" xfId="24" applyNumberFormat="1" applyFont="1">
      <alignment/>
      <protection/>
    </xf>
    <xf numFmtId="179" fontId="9" fillId="0" borderId="0" xfId="15" applyNumberFormat="1" applyFont="1" applyAlignment="1">
      <alignment/>
    </xf>
    <xf numFmtId="179" fontId="9" fillId="0" borderId="0" xfId="15" applyNumberFormat="1" applyFont="1" applyAlignment="1">
      <alignment horizontal="center"/>
    </xf>
    <xf numFmtId="43" fontId="9" fillId="0" borderId="0" xfId="15" applyFont="1" applyFill="1" applyBorder="1" applyAlignment="1">
      <alignment/>
    </xf>
    <xf numFmtId="179" fontId="9" fillId="0" borderId="0" xfId="15" applyNumberFormat="1" applyFont="1" applyFill="1" applyAlignment="1">
      <alignment/>
    </xf>
    <xf numFmtId="179" fontId="9" fillId="0" borderId="0" xfId="15" applyNumberFormat="1" applyFont="1" applyBorder="1" applyAlignment="1">
      <alignment horizontal="center"/>
    </xf>
    <xf numFmtId="179" fontId="9" fillId="0" borderId="0" xfId="15" applyNumberFormat="1" applyFont="1" applyFill="1" applyBorder="1" applyAlignment="1">
      <alignment horizontal="center"/>
    </xf>
    <xf numFmtId="43" fontId="9" fillId="0" borderId="0" xfId="15" applyFont="1" applyAlignment="1">
      <alignment/>
    </xf>
    <xf numFmtId="43" fontId="9" fillId="0" borderId="0" xfId="15" applyFont="1" applyAlignment="1">
      <alignment horizontal="center"/>
    </xf>
    <xf numFmtId="43" fontId="9" fillId="0" borderId="0" xfId="15" applyFont="1" applyBorder="1" applyAlignment="1">
      <alignment/>
    </xf>
    <xf numFmtId="179" fontId="9" fillId="0" borderId="0" xfId="15" applyNumberFormat="1" applyFont="1" applyBorder="1" applyAlignment="1">
      <alignment/>
    </xf>
    <xf numFmtId="43" fontId="9" fillId="0" borderId="0" xfId="15" applyFont="1" applyBorder="1" applyAlignment="1">
      <alignment horizontal="center"/>
    </xf>
    <xf numFmtId="0" fontId="14" fillId="0" borderId="0" xfId="0" applyFont="1" applyAlignment="1">
      <alignment/>
    </xf>
    <xf numFmtId="213" fontId="9" fillId="0" borderId="0" xfId="24" applyNumberFormat="1" applyFont="1" applyBorder="1" applyAlignment="1">
      <alignment horizontal="center"/>
      <protection/>
    </xf>
    <xf numFmtId="0" fontId="4" fillId="0" borderId="0" xfId="24" applyFont="1" applyAlignment="1">
      <alignment vertical="top" wrapText="1"/>
      <protection/>
    </xf>
    <xf numFmtId="179" fontId="4" fillId="0" borderId="1" xfId="15" applyNumberFormat="1" applyFont="1" applyBorder="1" applyAlignment="1" quotePrefix="1">
      <alignment horizontal="center"/>
    </xf>
    <xf numFmtId="179" fontId="0" fillId="0" borderId="0" xfId="0" applyNumberFormat="1" applyAlignment="1">
      <alignment/>
    </xf>
    <xf numFmtId="0" fontId="9" fillId="0" borderId="0" xfId="24" applyFont="1" applyAlignment="1">
      <alignment horizontal="center" wrapText="1"/>
      <protection/>
    </xf>
    <xf numFmtId="179" fontId="4" fillId="0" borderId="0" xfId="15" applyNumberFormat="1" applyFont="1" applyAlignment="1">
      <alignment horizontal="center" wrapText="1"/>
    </xf>
    <xf numFmtId="179" fontId="4" fillId="0" borderId="0" xfId="15" applyNumberFormat="1" applyFont="1" applyAlignment="1" quotePrefix="1">
      <alignment horizontal="center"/>
    </xf>
    <xf numFmtId="179" fontId="4" fillId="0" borderId="4" xfId="15" applyNumberFormat="1" applyFont="1" applyBorder="1" applyAlignment="1" quotePrefix="1">
      <alignment horizontal="center"/>
    </xf>
    <xf numFmtId="179" fontId="4" fillId="0" borderId="5" xfId="15" applyNumberFormat="1" applyFont="1" applyBorder="1" applyAlignment="1" quotePrefix="1">
      <alignment horizontal="center"/>
    </xf>
    <xf numFmtId="179" fontId="4" fillId="0" borderId="5" xfId="15" applyNumberFormat="1" applyFont="1" applyBorder="1" applyAlignment="1">
      <alignment horizontal="center"/>
    </xf>
    <xf numFmtId="179" fontId="4" fillId="0" borderId="0" xfId="15" applyNumberFormat="1" applyFont="1" applyBorder="1" applyAlignment="1" quotePrefix="1">
      <alignment horizontal="center"/>
    </xf>
    <xf numFmtId="179" fontId="4" fillId="0" borderId="6" xfId="15" applyNumberFormat="1" applyFont="1" applyBorder="1" applyAlignment="1" quotePrefix="1">
      <alignment horizontal="center"/>
    </xf>
    <xf numFmtId="179" fontId="4" fillId="0" borderId="3" xfId="15" applyNumberFormat="1" applyFont="1" applyBorder="1" applyAlignment="1" quotePrefix="1">
      <alignment horizontal="center"/>
    </xf>
    <xf numFmtId="0" fontId="4" fillId="0" borderId="0" xfId="24" applyFont="1" applyAlignment="1">
      <alignment horizontal="center"/>
      <protection/>
    </xf>
    <xf numFmtId="0" fontId="13" fillId="0" borderId="0" xfId="24" applyFont="1" applyAlignment="1">
      <alignment horizontal="justify" vertical="top" wrapText="1"/>
      <protection/>
    </xf>
    <xf numFmtId="0" fontId="14" fillId="0" borderId="0" xfId="0" applyFont="1" applyAlignment="1">
      <alignment horizontal="justify" vertical="top" wrapText="1"/>
    </xf>
    <xf numFmtId="0" fontId="4" fillId="0" borderId="0" xfId="24" applyFont="1" applyAlignment="1">
      <alignment vertical="top" wrapText="1"/>
      <protection/>
    </xf>
    <xf numFmtId="0" fontId="4" fillId="0" borderId="0" xfId="24" applyFont="1" applyAlignment="1">
      <alignment horizontal="left" vertical="top" wrapText="1"/>
      <protection/>
    </xf>
  </cellXfs>
  <cellStyles count="12">
    <cellStyle name="Normal" xfId="0"/>
    <cellStyle name="Comma" xfId="15"/>
    <cellStyle name="Comma [0]" xfId="16"/>
    <cellStyle name="Currency" xfId="17"/>
    <cellStyle name="Currency [0]" xfId="18"/>
    <cellStyle name="Followed Hyperlink" xfId="19"/>
    <cellStyle name="Hyperlink" xfId="20"/>
    <cellStyle name="Normal_business seg." xfId="21"/>
    <cellStyle name="Normal_Consol_PL-CF-2003(SC)" xfId="22"/>
    <cellStyle name="Normal_Financial Statm" xfId="23"/>
    <cellStyle name="Normal_GW 1Q2005 Qtrly Rpt" xfId="24"/>
    <cellStyle name="Percent"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58</xdr:row>
      <xdr:rowOff>142875</xdr:rowOff>
    </xdr:from>
    <xdr:to>
      <xdr:col>8</xdr:col>
      <xdr:colOff>600075</xdr:colOff>
      <xdr:row>61</xdr:row>
      <xdr:rowOff>66675</xdr:rowOff>
    </xdr:to>
    <xdr:sp>
      <xdr:nvSpPr>
        <xdr:cNvPr id="1" name="TextBox 1"/>
        <xdr:cNvSpPr txBox="1">
          <a:spLocks noChangeArrowheads="1"/>
        </xdr:cNvSpPr>
      </xdr:nvSpPr>
      <xdr:spPr>
        <a:xfrm>
          <a:off x="9525" y="9553575"/>
          <a:ext cx="6296025" cy="409575"/>
        </a:xfrm>
        <a:prstGeom prst="rect">
          <a:avLst/>
        </a:prstGeom>
        <a:solidFill>
          <a:srgbClr val="FFFFFF"/>
        </a:solidFill>
        <a:ln w="9525" cmpd="sng">
          <a:noFill/>
        </a:ln>
      </xdr:spPr>
      <xdr:txBody>
        <a:bodyPr vertOverflow="clip" wrap="square"/>
        <a:p>
          <a:pPr algn="l">
            <a:defRPr/>
          </a:pPr>
          <a:r>
            <a:rPr lang="en-US" cap="none" sz="1000" b="0" i="0" u="none" baseline="0"/>
            <a:t>No comparative figures are available as this is the second quarterly report to Bursa Malaysia Securities Berhad.</a:t>
          </a:r>
        </a:p>
      </xdr:txBody>
    </xdr:sp>
    <xdr:clientData/>
  </xdr:twoCellAnchor>
  <xdr:oneCellAnchor>
    <xdr:from>
      <xdr:col>2</xdr:col>
      <xdr:colOff>352425</xdr:colOff>
      <xdr:row>63</xdr:row>
      <xdr:rowOff>47625</xdr:rowOff>
    </xdr:from>
    <xdr:ext cx="76200" cy="200025"/>
    <xdr:sp>
      <xdr:nvSpPr>
        <xdr:cNvPr id="2" name="TextBox 2"/>
        <xdr:cNvSpPr txBox="1">
          <a:spLocks noChangeArrowheads="1"/>
        </xdr:cNvSpPr>
      </xdr:nvSpPr>
      <xdr:spPr>
        <a:xfrm>
          <a:off x="3314700" y="102679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9525</xdr:colOff>
      <xdr:row>62</xdr:row>
      <xdr:rowOff>9525</xdr:rowOff>
    </xdr:from>
    <xdr:to>
      <xdr:col>8</xdr:col>
      <xdr:colOff>657225</xdr:colOff>
      <xdr:row>65</xdr:row>
      <xdr:rowOff>38100</xdr:rowOff>
    </xdr:to>
    <xdr:sp>
      <xdr:nvSpPr>
        <xdr:cNvPr id="3" name="TextBox 3"/>
        <xdr:cNvSpPr txBox="1">
          <a:spLocks noChangeArrowheads="1"/>
        </xdr:cNvSpPr>
      </xdr:nvSpPr>
      <xdr:spPr>
        <a:xfrm>
          <a:off x="9525" y="10067925"/>
          <a:ext cx="6353175" cy="514350"/>
        </a:xfrm>
        <a:prstGeom prst="rect">
          <a:avLst/>
        </a:prstGeom>
        <a:solidFill>
          <a:srgbClr val="FFFFFF"/>
        </a:solidFill>
        <a:ln w="9525" cmpd="sng">
          <a:noFill/>
        </a:ln>
      </xdr:spPr>
      <xdr:txBody>
        <a:bodyPr vertOverflow="clip" wrap="square"/>
        <a:p>
          <a:pPr algn="l">
            <a:defRPr/>
          </a:pPr>
          <a:r>
            <a:rPr lang="en-US" cap="none" sz="1000" b="0" i="0" u="none" baseline="0"/>
            <a:t>The Condensed Consolidated Income Statements should be read in conjunction with the prospectus dated 28 July 2004 and the accompanying explanatory notes attached to the interim financial statements.</a:t>
          </a:r>
        </a:p>
      </xdr:txBody>
    </xdr:sp>
    <xdr:clientData/>
  </xdr:twoCellAnchor>
  <xdr:twoCellAnchor>
    <xdr:from>
      <xdr:col>0</xdr:col>
      <xdr:colOff>38100</xdr:colOff>
      <xdr:row>53</xdr:row>
      <xdr:rowOff>38100</xdr:rowOff>
    </xdr:from>
    <xdr:to>
      <xdr:col>8</xdr:col>
      <xdr:colOff>628650</xdr:colOff>
      <xdr:row>56</xdr:row>
      <xdr:rowOff>152400</xdr:rowOff>
    </xdr:to>
    <xdr:sp>
      <xdr:nvSpPr>
        <xdr:cNvPr id="4" name="TextBox 6"/>
        <xdr:cNvSpPr txBox="1">
          <a:spLocks noChangeArrowheads="1"/>
        </xdr:cNvSpPr>
      </xdr:nvSpPr>
      <xdr:spPr>
        <a:xfrm>
          <a:off x="38100" y="8639175"/>
          <a:ext cx="6296025" cy="600075"/>
        </a:xfrm>
        <a:prstGeom prst="rect">
          <a:avLst/>
        </a:prstGeom>
        <a:solidFill>
          <a:srgbClr val="FFFFFF"/>
        </a:solidFill>
        <a:ln w="9525" cmpd="sng">
          <a:noFill/>
        </a:ln>
      </xdr:spPr>
      <xdr:txBody>
        <a:bodyPr vertOverflow="clip" wrap="square"/>
        <a:p>
          <a:pPr algn="l">
            <a:defRPr/>
          </a:pPr>
          <a:r>
            <a:rPr lang="en-US" cap="none" sz="1000" b="0" i="0" u="none" baseline="0"/>
            <a:t>The Condensed Consolidated Income Statements for the current quarter and cumulative quarter ended 31 July 2004 have been prepared on the basis that the acquisition of subsidiary companies namely BCM Electronics Corporation Sdn Bhd and Comintel Sdn Bhd were completed on 11 June 2004.</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352425</xdr:colOff>
      <xdr:row>61</xdr:row>
      <xdr:rowOff>47625</xdr:rowOff>
    </xdr:from>
    <xdr:ext cx="76200" cy="200025"/>
    <xdr:sp>
      <xdr:nvSpPr>
        <xdr:cNvPr id="1" name="TextBox 2"/>
        <xdr:cNvSpPr txBox="1">
          <a:spLocks noChangeArrowheads="1"/>
        </xdr:cNvSpPr>
      </xdr:nvSpPr>
      <xdr:spPr>
        <a:xfrm>
          <a:off x="4705350" y="98012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0</xdr:colOff>
      <xdr:row>54</xdr:row>
      <xdr:rowOff>152400</xdr:rowOff>
    </xdr:from>
    <xdr:to>
      <xdr:col>5</xdr:col>
      <xdr:colOff>19050</xdr:colOff>
      <xdr:row>57</xdr:row>
      <xdr:rowOff>38100</xdr:rowOff>
    </xdr:to>
    <xdr:sp>
      <xdr:nvSpPr>
        <xdr:cNvPr id="2" name="TextBox 3"/>
        <xdr:cNvSpPr txBox="1">
          <a:spLocks noChangeArrowheads="1"/>
        </xdr:cNvSpPr>
      </xdr:nvSpPr>
      <xdr:spPr>
        <a:xfrm>
          <a:off x="0" y="8772525"/>
          <a:ext cx="6162675" cy="371475"/>
        </a:xfrm>
        <a:prstGeom prst="rect">
          <a:avLst/>
        </a:prstGeom>
        <a:solidFill>
          <a:srgbClr val="FFFFFF"/>
        </a:solidFill>
        <a:ln w="9525" cmpd="sng">
          <a:noFill/>
        </a:ln>
      </xdr:spPr>
      <xdr:txBody>
        <a:bodyPr vertOverflow="clip" wrap="square"/>
        <a:p>
          <a:pPr algn="l">
            <a:defRPr/>
          </a:pPr>
          <a:r>
            <a:rPr lang="en-US" cap="none" sz="1000" b="0" i="0" u="none" baseline="0"/>
            <a:t>The Condensed Consolidated Balance Sheets should be read in conjunction with the accompanying explanatory notes attached to the interim financial statements.</a:t>
          </a:r>
        </a:p>
      </xdr:txBody>
    </xdr:sp>
    <xdr:clientData/>
  </xdr:twoCellAnchor>
  <xdr:twoCellAnchor>
    <xdr:from>
      <xdr:col>0</xdr:col>
      <xdr:colOff>38100</xdr:colOff>
      <xdr:row>50</xdr:row>
      <xdr:rowOff>19050</xdr:rowOff>
    </xdr:from>
    <xdr:to>
      <xdr:col>4</xdr:col>
      <xdr:colOff>819150</xdr:colOff>
      <xdr:row>53</xdr:row>
      <xdr:rowOff>19050</xdr:rowOff>
    </xdr:to>
    <xdr:sp>
      <xdr:nvSpPr>
        <xdr:cNvPr id="3" name="TextBox 4"/>
        <xdr:cNvSpPr txBox="1">
          <a:spLocks noChangeArrowheads="1"/>
        </xdr:cNvSpPr>
      </xdr:nvSpPr>
      <xdr:spPr>
        <a:xfrm>
          <a:off x="38100" y="7991475"/>
          <a:ext cx="6086475" cy="485775"/>
        </a:xfrm>
        <a:prstGeom prst="rect">
          <a:avLst/>
        </a:prstGeom>
        <a:solidFill>
          <a:srgbClr val="FFFFFF"/>
        </a:solidFill>
        <a:ln w="9525" cmpd="sng">
          <a:noFill/>
        </a:ln>
      </xdr:spPr>
      <xdr:txBody>
        <a:bodyPr vertOverflow="clip" wrap="square"/>
        <a:p>
          <a:pPr algn="l">
            <a:defRPr/>
          </a:pPr>
          <a:r>
            <a:rPr lang="en-US" cap="none" sz="1000" b="0" i="0" u="none" baseline="0"/>
            <a:t>The Condensed Consolidated Balance Sheet as at 31 July 2004 has been prepared on the basis that the acquisition of subsidiary companies namely BCM Electronics Corporation Sdn Bhd and Comintel Sdn Bhd were completed on 11 June 2004.</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34</xdr:row>
      <xdr:rowOff>0</xdr:rowOff>
    </xdr:from>
    <xdr:to>
      <xdr:col>6</xdr:col>
      <xdr:colOff>609600</xdr:colOff>
      <xdr:row>37</xdr:row>
      <xdr:rowOff>95250</xdr:rowOff>
    </xdr:to>
    <xdr:sp>
      <xdr:nvSpPr>
        <xdr:cNvPr id="1" name="TextBox 1"/>
        <xdr:cNvSpPr txBox="1">
          <a:spLocks noChangeArrowheads="1"/>
        </xdr:cNvSpPr>
      </xdr:nvSpPr>
      <xdr:spPr>
        <a:xfrm>
          <a:off x="9525" y="5686425"/>
          <a:ext cx="6019800" cy="581025"/>
        </a:xfrm>
        <a:prstGeom prst="rect">
          <a:avLst/>
        </a:prstGeom>
        <a:solidFill>
          <a:srgbClr val="FFFFFF"/>
        </a:solidFill>
        <a:ln w="9525" cmpd="sng">
          <a:noFill/>
        </a:ln>
      </xdr:spPr>
      <xdr:txBody>
        <a:bodyPr vertOverflow="clip" wrap="square"/>
        <a:p>
          <a:pPr algn="l">
            <a:defRPr/>
          </a:pPr>
          <a:r>
            <a:rPr lang="en-US" cap="none" sz="1000" b="0" i="0" u="none" baseline="0"/>
            <a:t>The Condensed Consolidated Statement of Changes In Equity should be read in conjunction with the accompanying explanatory notes attached to the interim financial statements.</a:t>
          </a:r>
        </a:p>
      </xdr:txBody>
    </xdr:sp>
    <xdr:clientData/>
  </xdr:twoCellAnchor>
  <xdr:twoCellAnchor>
    <xdr:from>
      <xdr:col>0</xdr:col>
      <xdr:colOff>38100</xdr:colOff>
      <xdr:row>25</xdr:row>
      <xdr:rowOff>152400</xdr:rowOff>
    </xdr:from>
    <xdr:to>
      <xdr:col>6</xdr:col>
      <xdr:colOff>590550</xdr:colOff>
      <xdr:row>29</xdr:row>
      <xdr:rowOff>104775</xdr:rowOff>
    </xdr:to>
    <xdr:sp>
      <xdr:nvSpPr>
        <xdr:cNvPr id="2" name="TextBox 2"/>
        <xdr:cNvSpPr txBox="1">
          <a:spLocks noChangeArrowheads="1"/>
        </xdr:cNvSpPr>
      </xdr:nvSpPr>
      <xdr:spPr>
        <a:xfrm>
          <a:off x="38100" y="4381500"/>
          <a:ext cx="5972175" cy="600075"/>
        </a:xfrm>
        <a:prstGeom prst="rect">
          <a:avLst/>
        </a:prstGeom>
        <a:solidFill>
          <a:srgbClr val="FFFFFF"/>
        </a:solidFill>
        <a:ln w="9525" cmpd="sng">
          <a:noFill/>
        </a:ln>
      </xdr:spPr>
      <xdr:txBody>
        <a:bodyPr vertOverflow="clip" wrap="square"/>
        <a:p>
          <a:pPr algn="l">
            <a:defRPr/>
          </a:pPr>
          <a:r>
            <a:rPr lang="en-US" cap="none" sz="1000" b="0" i="0" u="none" baseline="0"/>
            <a:t>The Condensed Consolidated Statement of Changes in Equity for the quarter ended 31 July 2004 has been prepared on the basis that the acquisition of the subsidiary companies namely BCM Electronics Corporation Sdn Bhd and Comintel Sdn Bhd were completed on 11 June 2004.</a:t>
          </a:r>
        </a:p>
      </xdr:txBody>
    </xdr:sp>
    <xdr:clientData/>
  </xdr:twoCellAnchor>
  <xdr:twoCellAnchor>
    <xdr:from>
      <xdr:col>0</xdr:col>
      <xdr:colOff>38100</xdr:colOff>
      <xdr:row>31</xdr:row>
      <xdr:rowOff>0</xdr:rowOff>
    </xdr:from>
    <xdr:to>
      <xdr:col>6</xdr:col>
      <xdr:colOff>542925</xdr:colOff>
      <xdr:row>33</xdr:row>
      <xdr:rowOff>66675</xdr:rowOff>
    </xdr:to>
    <xdr:sp>
      <xdr:nvSpPr>
        <xdr:cNvPr id="3" name="TextBox 3"/>
        <xdr:cNvSpPr txBox="1">
          <a:spLocks noChangeArrowheads="1"/>
        </xdr:cNvSpPr>
      </xdr:nvSpPr>
      <xdr:spPr>
        <a:xfrm>
          <a:off x="38100" y="5200650"/>
          <a:ext cx="5924550" cy="390525"/>
        </a:xfrm>
        <a:prstGeom prst="rect">
          <a:avLst/>
        </a:prstGeom>
        <a:solidFill>
          <a:srgbClr val="FFFFFF"/>
        </a:solidFill>
        <a:ln w="9525" cmpd="sng">
          <a:noFill/>
        </a:ln>
      </xdr:spPr>
      <xdr:txBody>
        <a:bodyPr vertOverflow="clip" wrap="square"/>
        <a:p>
          <a:pPr algn="l">
            <a:defRPr/>
          </a:pPr>
          <a:r>
            <a:rPr lang="en-US" cap="none" sz="1000" b="0" i="0" u="none" baseline="0"/>
            <a:t>No comparative figures are available as this is the second quarterly report to Bursa Malaysia Securities Berhad.</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228600</xdr:colOff>
      <xdr:row>47</xdr:row>
      <xdr:rowOff>47625</xdr:rowOff>
    </xdr:from>
    <xdr:ext cx="76200" cy="200025"/>
    <xdr:sp>
      <xdr:nvSpPr>
        <xdr:cNvPr id="1" name="TextBox 2"/>
        <xdr:cNvSpPr txBox="1">
          <a:spLocks noChangeArrowheads="1"/>
        </xdr:cNvSpPr>
      </xdr:nvSpPr>
      <xdr:spPr>
        <a:xfrm>
          <a:off x="3028950" y="77057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9525</xdr:colOff>
      <xdr:row>39</xdr:row>
      <xdr:rowOff>9525</xdr:rowOff>
    </xdr:from>
    <xdr:to>
      <xdr:col>4</xdr:col>
      <xdr:colOff>838200</xdr:colOff>
      <xdr:row>42</xdr:row>
      <xdr:rowOff>123825</xdr:rowOff>
    </xdr:to>
    <xdr:sp>
      <xdr:nvSpPr>
        <xdr:cNvPr id="2" name="TextBox 3"/>
        <xdr:cNvSpPr txBox="1">
          <a:spLocks noChangeArrowheads="1"/>
        </xdr:cNvSpPr>
      </xdr:nvSpPr>
      <xdr:spPr>
        <a:xfrm>
          <a:off x="9525" y="6372225"/>
          <a:ext cx="4943475" cy="600075"/>
        </a:xfrm>
        <a:prstGeom prst="rect">
          <a:avLst/>
        </a:prstGeom>
        <a:solidFill>
          <a:srgbClr val="FFFFFF"/>
        </a:solidFill>
        <a:ln w="9525" cmpd="sng">
          <a:noFill/>
        </a:ln>
      </xdr:spPr>
      <xdr:txBody>
        <a:bodyPr vertOverflow="clip" wrap="square"/>
        <a:p>
          <a:pPr algn="l">
            <a:defRPr/>
          </a:pPr>
          <a:r>
            <a:rPr lang="en-US" cap="none" sz="1000" b="0" i="0" u="none" baseline="0"/>
            <a:t>The Condensed Consolidated Cash Flow Statement should be read in conjunction with the accompanying explanatory notes attached to the interim financial statements.</a:t>
          </a:r>
        </a:p>
      </xdr:txBody>
    </xdr:sp>
    <xdr:clientData/>
  </xdr:twoCellAnchor>
  <xdr:twoCellAnchor>
    <xdr:from>
      <xdr:col>0</xdr:col>
      <xdr:colOff>9525</xdr:colOff>
      <xdr:row>35</xdr:row>
      <xdr:rowOff>9525</xdr:rowOff>
    </xdr:from>
    <xdr:to>
      <xdr:col>4</xdr:col>
      <xdr:colOff>790575</xdr:colOff>
      <xdr:row>38</xdr:row>
      <xdr:rowOff>95250</xdr:rowOff>
    </xdr:to>
    <xdr:sp>
      <xdr:nvSpPr>
        <xdr:cNvPr id="3" name="TextBox 4"/>
        <xdr:cNvSpPr txBox="1">
          <a:spLocks noChangeArrowheads="1"/>
        </xdr:cNvSpPr>
      </xdr:nvSpPr>
      <xdr:spPr>
        <a:xfrm>
          <a:off x="9525" y="5715000"/>
          <a:ext cx="4895850" cy="571500"/>
        </a:xfrm>
        <a:prstGeom prst="rect">
          <a:avLst/>
        </a:prstGeom>
        <a:solidFill>
          <a:srgbClr val="FFFFFF"/>
        </a:solidFill>
        <a:ln w="9525" cmpd="sng">
          <a:noFill/>
        </a:ln>
      </xdr:spPr>
      <xdr:txBody>
        <a:bodyPr vertOverflow="clip" wrap="square"/>
        <a:p>
          <a:pPr algn="l">
            <a:defRPr/>
          </a:pPr>
          <a:r>
            <a:rPr lang="en-US" cap="none" sz="1000" b="0" i="0" u="none" baseline="0"/>
            <a:t>The Condensed Consolidated Cash Flow Statement for the cumulative quarter ended 31 July 2004 has been prepared on the basis that the acquisition of subsidiary companies namely BCM Electronics Corporation Sdn Bhd and Comintel Sdn Bhd were completed on 11 June 2004.</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26</xdr:row>
      <xdr:rowOff>66675</xdr:rowOff>
    </xdr:from>
    <xdr:to>
      <xdr:col>8</xdr:col>
      <xdr:colOff>419100</xdr:colOff>
      <xdr:row>35</xdr:row>
      <xdr:rowOff>19050</xdr:rowOff>
    </xdr:to>
    <xdr:sp>
      <xdr:nvSpPr>
        <xdr:cNvPr id="1" name="Text 18"/>
        <xdr:cNvSpPr txBox="1">
          <a:spLocks noChangeArrowheads="1"/>
        </xdr:cNvSpPr>
      </xdr:nvSpPr>
      <xdr:spPr>
        <a:xfrm>
          <a:off x="314325" y="4276725"/>
          <a:ext cx="5657850" cy="1409700"/>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The company was incorporated in Malaysia under the Companies Act, 1965 on 2 October 2003 as a private limited company under the name of Comintel Corporation Sdn. Bhd. On 10 November 2003, it was converted to a public limited company and adopted its present name. As at todate, the accounts for the Company has not been audited.
The auditors’ reports  on the financial statements for Comcorp's subsidiaries, namely BCM Electronics Corporation Sdn. Bhd. (year ended 30 September 2003) and Comintel Sdn. Bhd. Group of companies (year ended 31 January 2004) were not qualified.</a:t>
          </a:r>
        </a:p>
      </xdr:txBody>
    </xdr:sp>
    <xdr:clientData/>
  </xdr:twoCellAnchor>
  <xdr:twoCellAnchor>
    <xdr:from>
      <xdr:col>1</xdr:col>
      <xdr:colOff>9525</xdr:colOff>
      <xdr:row>64</xdr:row>
      <xdr:rowOff>9525</xdr:rowOff>
    </xdr:from>
    <xdr:to>
      <xdr:col>8</xdr:col>
      <xdr:colOff>409575</xdr:colOff>
      <xdr:row>66</xdr:row>
      <xdr:rowOff>0</xdr:rowOff>
    </xdr:to>
    <xdr:sp>
      <xdr:nvSpPr>
        <xdr:cNvPr id="2" name="Text 18"/>
        <xdr:cNvSpPr txBox="1">
          <a:spLocks noChangeArrowheads="1"/>
        </xdr:cNvSpPr>
      </xdr:nvSpPr>
      <xdr:spPr>
        <a:xfrm>
          <a:off x="314325" y="10372725"/>
          <a:ext cx="5648325" cy="314325"/>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The Group did not carry out any valuation on the property, plant and equipment since the acquisition of the subsidiary companies.</a:t>
          </a:r>
        </a:p>
      </xdr:txBody>
    </xdr:sp>
    <xdr:clientData/>
  </xdr:twoCellAnchor>
  <xdr:twoCellAnchor>
    <xdr:from>
      <xdr:col>1</xdr:col>
      <xdr:colOff>9525</xdr:colOff>
      <xdr:row>69</xdr:row>
      <xdr:rowOff>9525</xdr:rowOff>
    </xdr:from>
    <xdr:to>
      <xdr:col>8</xdr:col>
      <xdr:colOff>419100</xdr:colOff>
      <xdr:row>85</xdr:row>
      <xdr:rowOff>104775</xdr:rowOff>
    </xdr:to>
    <xdr:sp>
      <xdr:nvSpPr>
        <xdr:cNvPr id="3" name="Text 18"/>
        <xdr:cNvSpPr txBox="1">
          <a:spLocks noChangeArrowheads="1"/>
        </xdr:cNvSpPr>
      </xdr:nvSpPr>
      <xdr:spPr>
        <a:xfrm>
          <a:off x="314325" y="11182350"/>
          <a:ext cx="5657850" cy="2686050"/>
        </a:xfrm>
        <a:prstGeom prst="rect">
          <a:avLst/>
        </a:prstGeom>
        <a:solidFill>
          <a:srgbClr val="FFFFFF"/>
        </a:solidFill>
        <a:ln w="1" cmpd="sng">
          <a:noFill/>
        </a:ln>
      </xdr:spPr>
      <xdr:txBody>
        <a:bodyPr vertOverflow="clip" wrap="square"/>
        <a:p>
          <a:pPr algn="just">
            <a:defRPr/>
          </a:pPr>
          <a:r>
            <a:rPr lang="en-US" cap="none" sz="1000" b="0" i="0" u="none" baseline="0"/>
            <a:t>Comcorp was successully listed in the Second Board of Bursa Malaysia on 16 August 2004. The listing and quotation for the entire issued and paid-up share capital of Comcorp consists of:-
Public issue of 19,420,000 new ordinary shares of RM0.50 each at an issue price of RM0.85 per ordinary share payable in full on application comprising :-
- 6,920,000 new ordinary shares of RM0.50 each available for application by the eligible directors, employees and business partners of Comcorp and its subsidisries;
- 6,500,000 new ordinary shares of RM0.50 each to identified investors by way of private placement; and
- 6,000,000 new ordinary shares of RM0.50 each available for application by the Malaysian public.
and
Offer for Sale of 9,220,000 new ordinary shares of RM0.50 each to identified investors by way of private placement at an offer price of RM0.85 per ordinary share payable in full on application pursuant to its listing on the Second Board of the Bursa Malaysia. </a:t>
          </a:r>
        </a:p>
      </xdr:txBody>
    </xdr:sp>
    <xdr:clientData/>
  </xdr:twoCellAnchor>
  <xdr:twoCellAnchor>
    <xdr:from>
      <xdr:col>1</xdr:col>
      <xdr:colOff>9525</xdr:colOff>
      <xdr:row>89</xdr:row>
      <xdr:rowOff>9525</xdr:rowOff>
    </xdr:from>
    <xdr:to>
      <xdr:col>8</xdr:col>
      <xdr:colOff>457200</xdr:colOff>
      <xdr:row>103</xdr:row>
      <xdr:rowOff>123825</xdr:rowOff>
    </xdr:to>
    <xdr:sp>
      <xdr:nvSpPr>
        <xdr:cNvPr id="4" name="Text 18"/>
        <xdr:cNvSpPr txBox="1">
          <a:spLocks noChangeArrowheads="1"/>
        </xdr:cNvSpPr>
      </xdr:nvSpPr>
      <xdr:spPr>
        <a:xfrm>
          <a:off x="314325" y="14420850"/>
          <a:ext cx="5695950" cy="2381250"/>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There was no change in the composition of the Group for the current year to date except for the followings :- 
In conjunction with the admission to the Official List and the listing of and quotation for the entire issued and paid-up share capital of Comcorp on the Second Board of BMSB, the following restructuring was undertaken:-
(i) Comcorp acquired the entire share capital of BCM, comprising 32,869,878 ordinary shares of RM1 each for a total purchase consideration of RM46,365,822 satisfied wholly by the issuance of 68,957,859 new Comcorp shares at an issue price of approximately RM0.67 per ordinary share; 
(ii) Comcorp acquired the entire share capital of Comintel, comprising 13,000,000 ordinary shares of RM1 each for a total purchase consideration of RM34,709,645 satisfied wholly by the issuance of 51,622,137 new Comcorp shares at an issue price of approximately RM0.67 per ordinary share.
The acquisitions were completed on 11 June 2004. 
</a:t>
          </a:r>
        </a:p>
      </xdr:txBody>
    </xdr:sp>
    <xdr:clientData/>
  </xdr:twoCellAnchor>
  <xdr:twoCellAnchor>
    <xdr:from>
      <xdr:col>1</xdr:col>
      <xdr:colOff>9525</xdr:colOff>
      <xdr:row>107</xdr:row>
      <xdr:rowOff>9525</xdr:rowOff>
    </xdr:from>
    <xdr:to>
      <xdr:col>8</xdr:col>
      <xdr:colOff>485775</xdr:colOff>
      <xdr:row>110</xdr:row>
      <xdr:rowOff>0</xdr:rowOff>
    </xdr:to>
    <xdr:sp>
      <xdr:nvSpPr>
        <xdr:cNvPr id="5" name="Text 18"/>
        <xdr:cNvSpPr txBox="1">
          <a:spLocks noChangeArrowheads="1"/>
        </xdr:cNvSpPr>
      </xdr:nvSpPr>
      <xdr:spPr>
        <a:xfrm>
          <a:off x="314325" y="17335500"/>
          <a:ext cx="5724525" cy="476250"/>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As at 31 July 2004, total bank guarantee outstanding relating to performance and tenders amounting to RM 26.488 million.</a:t>
          </a:r>
        </a:p>
      </xdr:txBody>
    </xdr:sp>
    <xdr:clientData/>
  </xdr:twoCellAnchor>
  <xdr:twoCellAnchor>
    <xdr:from>
      <xdr:col>1</xdr:col>
      <xdr:colOff>9525</xdr:colOff>
      <xdr:row>129</xdr:row>
      <xdr:rowOff>152400</xdr:rowOff>
    </xdr:from>
    <xdr:to>
      <xdr:col>8</xdr:col>
      <xdr:colOff>485775</xdr:colOff>
      <xdr:row>135</xdr:row>
      <xdr:rowOff>95250</xdr:rowOff>
    </xdr:to>
    <xdr:sp>
      <xdr:nvSpPr>
        <xdr:cNvPr id="6" name="Text 18"/>
        <xdr:cNvSpPr txBox="1">
          <a:spLocks noChangeArrowheads="1"/>
        </xdr:cNvSpPr>
      </xdr:nvSpPr>
      <xdr:spPr>
        <a:xfrm>
          <a:off x="314325" y="20393025"/>
          <a:ext cx="5724525" cy="914400"/>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latin typeface="Times New Roman"/>
              <a:ea typeface="Times New Roman"/>
              <a:cs typeface="Times New Roman"/>
            </a:rPr>
            <a:t>For the second quarter ended 31 July 2004, the Group recorded a revenue of RM94.838 million and profit after tax of RM2.694 million.  
</a:t>
          </a:r>
          <a:r>
            <a:rPr lang="en-US" cap="none" sz="1000" b="0" i="0" u="none" baseline="0">
              <a:latin typeface="Times New Roman"/>
              <a:ea typeface="Times New Roman"/>
              <a:cs typeface="Times New Roman"/>
            </a:rPr>
            <a:t>
There is no comparison with the corresponding period’s results because this is the second set of consolidated results of the Group to be submitted to Bursa Malaysia.</a:t>
          </a:r>
        </a:p>
      </xdr:txBody>
    </xdr:sp>
    <xdr:clientData/>
  </xdr:twoCellAnchor>
  <xdr:twoCellAnchor>
    <xdr:from>
      <xdr:col>1</xdr:col>
      <xdr:colOff>19050</xdr:colOff>
      <xdr:row>139</xdr:row>
      <xdr:rowOff>38100</xdr:rowOff>
    </xdr:from>
    <xdr:to>
      <xdr:col>8</xdr:col>
      <xdr:colOff>476250</xdr:colOff>
      <xdr:row>144</xdr:row>
      <xdr:rowOff>0</xdr:rowOff>
    </xdr:to>
    <xdr:sp>
      <xdr:nvSpPr>
        <xdr:cNvPr id="7" name="Text 18"/>
        <xdr:cNvSpPr txBox="1">
          <a:spLocks noChangeArrowheads="1"/>
        </xdr:cNvSpPr>
      </xdr:nvSpPr>
      <xdr:spPr>
        <a:xfrm>
          <a:off x="323850" y="21897975"/>
          <a:ext cx="5705475" cy="771525"/>
        </a:xfrm>
        <a:prstGeom prst="rect">
          <a:avLst/>
        </a:prstGeom>
        <a:solidFill>
          <a:srgbClr val="FFFFFF"/>
        </a:solidFill>
        <a:ln w="1" cmpd="sng">
          <a:noFill/>
        </a:ln>
      </xdr:spPr>
      <xdr:txBody>
        <a:bodyPr vertOverflow="clip" wrap="square"/>
        <a:p>
          <a:pPr algn="just">
            <a:defRPr/>
          </a:pPr>
          <a:r>
            <a:rPr lang="en-US" cap="none" sz="1000" b="0" i="0" u="none" baseline="0">
              <a:solidFill>
                <a:srgbClr val="000000"/>
              </a:solidFill>
            </a:rPr>
            <a:t>For the second quarter ended 31 July 2004, the Group recorded a Profit before tax of RM5.297 million. 
 There is no comparison with the preceding quarter’s results because this is the second set of consolidated results of the Group to be submitted to Bursa Malaysia.</a:t>
          </a:r>
        </a:p>
      </xdr:txBody>
    </xdr:sp>
    <xdr:clientData/>
  </xdr:twoCellAnchor>
  <xdr:twoCellAnchor>
    <xdr:from>
      <xdr:col>1</xdr:col>
      <xdr:colOff>9525</xdr:colOff>
      <xdr:row>147</xdr:row>
      <xdr:rowOff>9525</xdr:rowOff>
    </xdr:from>
    <xdr:to>
      <xdr:col>8</xdr:col>
      <xdr:colOff>476250</xdr:colOff>
      <xdr:row>150</xdr:row>
      <xdr:rowOff>0</xdr:rowOff>
    </xdr:to>
    <xdr:sp>
      <xdr:nvSpPr>
        <xdr:cNvPr id="8" name="Text 18"/>
        <xdr:cNvSpPr txBox="1">
          <a:spLocks noChangeArrowheads="1"/>
        </xdr:cNvSpPr>
      </xdr:nvSpPr>
      <xdr:spPr>
        <a:xfrm>
          <a:off x="314325" y="23164800"/>
          <a:ext cx="5715000" cy="476250"/>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Barring unforeseen circumstances, the Group’s performance for the remaining part of the financial year ending 31 January 2005 is expected to be good.</a:t>
          </a:r>
        </a:p>
      </xdr:txBody>
    </xdr:sp>
    <xdr:clientData/>
  </xdr:twoCellAnchor>
  <xdr:twoCellAnchor>
    <xdr:from>
      <xdr:col>1</xdr:col>
      <xdr:colOff>9525</xdr:colOff>
      <xdr:row>61</xdr:row>
      <xdr:rowOff>0</xdr:rowOff>
    </xdr:from>
    <xdr:to>
      <xdr:col>8</xdr:col>
      <xdr:colOff>409575</xdr:colOff>
      <xdr:row>61</xdr:row>
      <xdr:rowOff>0</xdr:rowOff>
    </xdr:to>
    <xdr:sp>
      <xdr:nvSpPr>
        <xdr:cNvPr id="9" name="Text 18"/>
        <xdr:cNvSpPr txBox="1">
          <a:spLocks noChangeArrowheads="1"/>
        </xdr:cNvSpPr>
      </xdr:nvSpPr>
      <xdr:spPr>
        <a:xfrm>
          <a:off x="314325" y="9877425"/>
          <a:ext cx="5648325" cy="0"/>
        </a:xfrm>
        <a:prstGeom prst="rect">
          <a:avLst/>
        </a:prstGeom>
        <a:solidFill>
          <a:srgbClr val="FFFFFF"/>
        </a:solidFill>
        <a:ln w="1" cmpd="sng">
          <a:noFill/>
        </a:ln>
      </xdr:spPr>
      <xdr:txBody>
        <a:bodyPr vertOverflow="clip" wrap="square"/>
        <a:p>
          <a:pPr algn="just">
            <a:defRPr/>
          </a:pPr>
          <a:r>
            <a:rPr lang="en-US" cap="none" sz="1000" b="0" i="0" u="none" baseline="0">
              <a:solidFill>
                <a:srgbClr val="000000"/>
              </a:solidFill>
            </a:rPr>
            <a:t>An interim dividend of 10.68% was declared and paid by Comintel Sdn Bhd to its shareholders on 12 May 2004 and 9 June 2004 respectively. </a:t>
          </a:r>
        </a:p>
      </xdr:txBody>
    </xdr:sp>
    <xdr:clientData/>
  </xdr:twoCellAnchor>
  <xdr:twoCellAnchor>
    <xdr:from>
      <xdr:col>1</xdr:col>
      <xdr:colOff>9525</xdr:colOff>
      <xdr:row>151</xdr:row>
      <xdr:rowOff>0</xdr:rowOff>
    </xdr:from>
    <xdr:to>
      <xdr:col>8</xdr:col>
      <xdr:colOff>523875</xdr:colOff>
      <xdr:row>151</xdr:row>
      <xdr:rowOff>0</xdr:rowOff>
    </xdr:to>
    <xdr:sp>
      <xdr:nvSpPr>
        <xdr:cNvPr id="10" name="Text 18"/>
        <xdr:cNvSpPr txBox="1">
          <a:spLocks noChangeArrowheads="1"/>
        </xdr:cNvSpPr>
      </xdr:nvSpPr>
      <xdr:spPr>
        <a:xfrm>
          <a:off x="314325" y="23802975"/>
          <a:ext cx="5762625" cy="0"/>
        </a:xfrm>
        <a:prstGeom prst="rect">
          <a:avLst/>
        </a:prstGeom>
        <a:solidFill>
          <a:srgbClr val="FFFFFF"/>
        </a:solidFill>
        <a:ln w="1" cmpd="sng">
          <a:noFill/>
        </a:ln>
      </xdr:spPr>
      <xdr:txBody>
        <a:bodyPr vertOverflow="clip" wrap="square"/>
        <a:p>
          <a:pPr algn="just">
            <a:defRPr/>
          </a:pPr>
          <a:r>
            <a:rPr lang="en-US" cap="none" sz="1000" b="0" i="0" u="none" baseline="0">
              <a:solidFill>
                <a:srgbClr val="000000"/>
              </a:solidFill>
            </a:rPr>
            <a:t>There is no material variance between the results as disclosed in this announcement and the results as disclosed in the profit estimate in the prospectus dated 23 June 2004.</a:t>
          </a:r>
        </a:p>
      </xdr:txBody>
    </xdr:sp>
    <xdr:clientData/>
  </xdr:twoCellAnchor>
  <xdr:twoCellAnchor>
    <xdr:from>
      <xdr:col>1</xdr:col>
      <xdr:colOff>9525</xdr:colOff>
      <xdr:row>173</xdr:row>
      <xdr:rowOff>9525</xdr:rowOff>
    </xdr:from>
    <xdr:to>
      <xdr:col>8</xdr:col>
      <xdr:colOff>371475</xdr:colOff>
      <xdr:row>176</xdr:row>
      <xdr:rowOff>0</xdr:rowOff>
    </xdr:to>
    <xdr:sp>
      <xdr:nvSpPr>
        <xdr:cNvPr id="11" name="Text 18"/>
        <xdr:cNvSpPr txBox="1">
          <a:spLocks noChangeArrowheads="1"/>
        </xdr:cNvSpPr>
      </xdr:nvSpPr>
      <xdr:spPr>
        <a:xfrm>
          <a:off x="314325" y="27231975"/>
          <a:ext cx="5610225" cy="476250"/>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There were no sale of unquoted investments and/or properties for the current quarter and financial year to date.</a:t>
          </a:r>
        </a:p>
      </xdr:txBody>
    </xdr:sp>
    <xdr:clientData/>
  </xdr:twoCellAnchor>
  <xdr:twoCellAnchor>
    <xdr:from>
      <xdr:col>1</xdr:col>
      <xdr:colOff>9525</xdr:colOff>
      <xdr:row>179</xdr:row>
      <xdr:rowOff>9525</xdr:rowOff>
    </xdr:from>
    <xdr:to>
      <xdr:col>8</xdr:col>
      <xdr:colOff>438150</xdr:colOff>
      <xdr:row>183</xdr:row>
      <xdr:rowOff>0</xdr:rowOff>
    </xdr:to>
    <xdr:sp>
      <xdr:nvSpPr>
        <xdr:cNvPr id="12" name="Text 18"/>
        <xdr:cNvSpPr txBox="1">
          <a:spLocks noChangeArrowheads="1"/>
        </xdr:cNvSpPr>
      </xdr:nvSpPr>
      <xdr:spPr>
        <a:xfrm>
          <a:off x="314325" y="28203525"/>
          <a:ext cx="5676900" cy="638175"/>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(a) There were no purchases or disposals of quoted securities for the current quarter under review.
(b) There were no investments in quoted securities as at the end of the reporting period.
</a:t>
          </a:r>
        </a:p>
      </xdr:txBody>
    </xdr:sp>
    <xdr:clientData/>
  </xdr:twoCellAnchor>
  <xdr:twoCellAnchor>
    <xdr:from>
      <xdr:col>1</xdr:col>
      <xdr:colOff>9525</xdr:colOff>
      <xdr:row>192</xdr:row>
      <xdr:rowOff>142875</xdr:rowOff>
    </xdr:from>
    <xdr:to>
      <xdr:col>8</xdr:col>
      <xdr:colOff>485775</xdr:colOff>
      <xdr:row>197</xdr:row>
      <xdr:rowOff>19050</xdr:rowOff>
    </xdr:to>
    <xdr:sp>
      <xdr:nvSpPr>
        <xdr:cNvPr id="13" name="Text 18"/>
        <xdr:cNvSpPr txBox="1">
          <a:spLocks noChangeArrowheads="1"/>
        </xdr:cNvSpPr>
      </xdr:nvSpPr>
      <xdr:spPr>
        <a:xfrm>
          <a:off x="314325" y="30441900"/>
          <a:ext cx="5724525" cy="685800"/>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On 28 July 2004, the Company issued a prospectus for the public issue of 19,420,000 new ordinary shares of RM0.50 each and offer for sale of 9,220,000 ordinary shares of RM0.50 each at an issue/offer price of RM0.85 per ordinary share payable in full on application  in conjunction with its listing on the Second Board of BMSB.  The public issue and offer for sale were fully subscribed on its closing date on 4 August 2004.</a:t>
          </a:r>
        </a:p>
      </xdr:txBody>
    </xdr:sp>
    <xdr:clientData/>
  </xdr:twoCellAnchor>
  <xdr:twoCellAnchor>
    <xdr:from>
      <xdr:col>1</xdr:col>
      <xdr:colOff>9525</xdr:colOff>
      <xdr:row>227</xdr:row>
      <xdr:rowOff>9525</xdr:rowOff>
    </xdr:from>
    <xdr:to>
      <xdr:col>8</xdr:col>
      <xdr:colOff>333375</xdr:colOff>
      <xdr:row>229</xdr:row>
      <xdr:rowOff>85725</xdr:rowOff>
    </xdr:to>
    <xdr:sp>
      <xdr:nvSpPr>
        <xdr:cNvPr id="14" name="Text 18"/>
        <xdr:cNvSpPr txBox="1">
          <a:spLocks noChangeArrowheads="1"/>
        </xdr:cNvSpPr>
      </xdr:nvSpPr>
      <xdr:spPr>
        <a:xfrm>
          <a:off x="314325" y="36014025"/>
          <a:ext cx="5572125" cy="400050"/>
        </a:xfrm>
        <a:prstGeom prst="rect">
          <a:avLst/>
        </a:prstGeom>
        <a:solidFill>
          <a:srgbClr val="FFFFFF"/>
        </a:solidFill>
        <a:ln w="1" cmpd="sng">
          <a:noFill/>
        </a:ln>
      </xdr:spPr>
      <xdr:txBody>
        <a:bodyPr vertOverflow="clip" wrap="square"/>
        <a:p>
          <a:pPr algn="just">
            <a:defRPr/>
          </a:pPr>
          <a:r>
            <a:rPr lang="en-US" cap="none" sz="1000" b="0" i="0" u="none" baseline="0">
              <a:solidFill>
                <a:srgbClr val="000000"/>
              </a:solidFill>
            </a:rPr>
            <a:t>The Group does not have any off balance sheet financial instruments as at the date of this report.</a:t>
          </a:r>
        </a:p>
      </xdr:txBody>
    </xdr:sp>
    <xdr:clientData/>
  </xdr:twoCellAnchor>
  <xdr:twoCellAnchor>
    <xdr:from>
      <xdr:col>1</xdr:col>
      <xdr:colOff>9525</xdr:colOff>
      <xdr:row>233</xdr:row>
      <xdr:rowOff>9525</xdr:rowOff>
    </xdr:from>
    <xdr:to>
      <xdr:col>8</xdr:col>
      <xdr:colOff>447675</xdr:colOff>
      <xdr:row>236</xdr:row>
      <xdr:rowOff>0</xdr:rowOff>
    </xdr:to>
    <xdr:sp>
      <xdr:nvSpPr>
        <xdr:cNvPr id="15" name="Text 18"/>
        <xdr:cNvSpPr txBox="1">
          <a:spLocks noChangeArrowheads="1"/>
        </xdr:cNvSpPr>
      </xdr:nvSpPr>
      <xdr:spPr>
        <a:xfrm>
          <a:off x="314325" y="36985575"/>
          <a:ext cx="5686425" cy="476250"/>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There is no material litigation for the period under review.</a:t>
          </a:r>
        </a:p>
      </xdr:txBody>
    </xdr:sp>
    <xdr:clientData/>
  </xdr:twoCellAnchor>
  <xdr:twoCellAnchor>
    <xdr:from>
      <xdr:col>1</xdr:col>
      <xdr:colOff>9525</xdr:colOff>
      <xdr:row>9</xdr:row>
      <xdr:rowOff>0</xdr:rowOff>
    </xdr:from>
    <xdr:to>
      <xdr:col>8</xdr:col>
      <xdr:colOff>428625</xdr:colOff>
      <xdr:row>23</xdr:row>
      <xdr:rowOff>85725</xdr:rowOff>
    </xdr:to>
    <xdr:sp>
      <xdr:nvSpPr>
        <xdr:cNvPr id="16" name="TextBox 16"/>
        <xdr:cNvSpPr txBox="1">
          <a:spLocks noChangeArrowheads="1"/>
        </xdr:cNvSpPr>
      </xdr:nvSpPr>
      <xdr:spPr>
        <a:xfrm>
          <a:off x="314325" y="1457325"/>
          <a:ext cx="5667375" cy="2352675"/>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T</a:t>
          </a:r>
          <a:r>
            <a:rPr lang="en-US" cap="none" sz="1000" b="0" i="0" u="none" baseline="0">
              <a:latin typeface="Times New Roman"/>
              <a:ea typeface="Times New Roman"/>
              <a:cs typeface="Times New Roman"/>
            </a:rPr>
            <a:t>he interim financial statements are unaudited and have been prepared in compliance with MASB 26 Interim Financial Reporting and Chapter 9 Part K of the Listing Requirements of Bursa Malaysia Securities Berhad ("Bursa Malaysia"). 
The interim financial statements have been prepared on the basis that the acquisition of subsidiary companies (as disclosed in Note 9) were completed on 11 June 2004.
The explanatory notes attached to the interim financial statements provide an explanation of events and transactions that are significant to the understanding of the changes in the financial position and performance of the Group.
The accounting principles and bases used are consistent with those previously adopted in the preparation of the audited financial statements of the subsidiary companies of Comintel Corporation Bhd (Comcorp).
</a:t>
          </a:r>
        </a:p>
      </xdr:txBody>
    </xdr:sp>
    <xdr:clientData/>
  </xdr:twoCellAnchor>
  <xdr:twoCellAnchor>
    <xdr:from>
      <xdr:col>1</xdr:col>
      <xdr:colOff>19050</xdr:colOff>
      <xdr:row>53</xdr:row>
      <xdr:rowOff>28575</xdr:rowOff>
    </xdr:from>
    <xdr:to>
      <xdr:col>8</xdr:col>
      <xdr:colOff>514350</xdr:colOff>
      <xdr:row>56</xdr:row>
      <xdr:rowOff>0</xdr:rowOff>
    </xdr:to>
    <xdr:sp>
      <xdr:nvSpPr>
        <xdr:cNvPr id="17" name="TextBox 17"/>
        <xdr:cNvSpPr txBox="1">
          <a:spLocks noChangeArrowheads="1"/>
        </xdr:cNvSpPr>
      </xdr:nvSpPr>
      <xdr:spPr>
        <a:xfrm>
          <a:off x="323850" y="8610600"/>
          <a:ext cx="5743575" cy="457200"/>
        </a:xfrm>
        <a:prstGeom prst="rect">
          <a:avLst/>
        </a:prstGeom>
        <a:solidFill>
          <a:srgbClr val="FFFFFF"/>
        </a:solidFill>
        <a:ln w="9525" cmpd="sng">
          <a:noFill/>
        </a:ln>
      </xdr:spPr>
      <xdr:txBody>
        <a:bodyPr vertOverflow="clip" wrap="square"/>
        <a:p>
          <a:pPr algn="l">
            <a:defRPr/>
          </a:pPr>
          <a:r>
            <a:rPr lang="en-US" cap="none" sz="1000" b="0" i="0" u="none" baseline="0"/>
            <a:t>There was no issuance, cancellations, repurchases, resale and repayment of debt and equity securities in the current period to date under review saves for those as disclosed in notes 8 and 9.</a:t>
          </a:r>
        </a:p>
      </xdr:txBody>
    </xdr:sp>
    <xdr:clientData/>
  </xdr:twoCellAnchor>
  <xdr:twoCellAnchor>
    <xdr:from>
      <xdr:col>0</xdr:col>
      <xdr:colOff>276225</xdr:colOff>
      <xdr:row>271</xdr:row>
      <xdr:rowOff>0</xdr:rowOff>
    </xdr:from>
    <xdr:to>
      <xdr:col>8</xdr:col>
      <xdr:colOff>247650</xdr:colOff>
      <xdr:row>271</xdr:row>
      <xdr:rowOff>0</xdr:rowOff>
    </xdr:to>
    <xdr:sp>
      <xdr:nvSpPr>
        <xdr:cNvPr id="18" name="TextBox 18"/>
        <xdr:cNvSpPr txBox="1">
          <a:spLocks noChangeArrowheads="1"/>
        </xdr:cNvSpPr>
      </xdr:nvSpPr>
      <xdr:spPr>
        <a:xfrm>
          <a:off x="276225" y="43167300"/>
          <a:ext cx="5524500" cy="0"/>
        </a:xfrm>
        <a:prstGeom prst="rect">
          <a:avLst/>
        </a:prstGeom>
        <a:solidFill>
          <a:srgbClr val="FFFFFF"/>
        </a:solidFill>
        <a:ln w="9525" cmpd="sng">
          <a:noFill/>
        </a:ln>
      </xdr:spPr>
      <xdr:txBody>
        <a:bodyPr vertOverflow="clip" wrap="square"/>
        <a:p>
          <a:pPr algn="l">
            <a:defRPr/>
          </a:pPr>
          <a:r>
            <a:rPr lang="en-US" cap="none" sz="1000" b="0" i="0" u="none" baseline="0"/>
            <a:t>There is no diluted earnings per share as there were no potential dilutive ordinary shares outstanding as at the end of the reporting period.</a:t>
          </a:r>
        </a:p>
      </xdr:txBody>
    </xdr:sp>
    <xdr:clientData/>
  </xdr:twoCellAnchor>
  <xdr:twoCellAnchor>
    <xdr:from>
      <xdr:col>1</xdr:col>
      <xdr:colOff>19050</xdr:colOff>
      <xdr:row>86</xdr:row>
      <xdr:rowOff>0</xdr:rowOff>
    </xdr:from>
    <xdr:to>
      <xdr:col>8</xdr:col>
      <xdr:colOff>514350</xdr:colOff>
      <xdr:row>86</xdr:row>
      <xdr:rowOff>0</xdr:rowOff>
    </xdr:to>
    <xdr:sp>
      <xdr:nvSpPr>
        <xdr:cNvPr id="19" name="TextBox 19"/>
        <xdr:cNvSpPr txBox="1">
          <a:spLocks noChangeArrowheads="1"/>
        </xdr:cNvSpPr>
      </xdr:nvSpPr>
      <xdr:spPr>
        <a:xfrm>
          <a:off x="323850" y="13925550"/>
          <a:ext cx="5743575" cy="0"/>
        </a:xfrm>
        <a:prstGeom prst="rect">
          <a:avLst/>
        </a:prstGeom>
        <a:solidFill>
          <a:srgbClr val="FFFFFF"/>
        </a:solidFill>
        <a:ln w="9525" cmpd="sng">
          <a:noFill/>
        </a:ln>
      </xdr:spPr>
      <xdr:txBody>
        <a:bodyPr vertOverflow="clip" wrap="square"/>
        <a:p>
          <a:pPr algn="l">
            <a:defRPr/>
          </a:pPr>
          <a:r>
            <a:rPr lang="en-US" cap="none" sz="1000" b="0" i="0" u="none" baseline="0"/>
            <a:t>The increase in the Company’s issued and fully paid-up share capital pursuant the Group’s listing on the Second Board of MSEB are as follows :</a:t>
          </a:r>
        </a:p>
      </xdr:txBody>
    </xdr:sp>
    <xdr:clientData/>
  </xdr:twoCellAnchor>
  <xdr:twoCellAnchor>
    <xdr:from>
      <xdr:col>1</xdr:col>
      <xdr:colOff>0</xdr:colOff>
      <xdr:row>86</xdr:row>
      <xdr:rowOff>0</xdr:rowOff>
    </xdr:from>
    <xdr:to>
      <xdr:col>8</xdr:col>
      <xdr:colOff>447675</xdr:colOff>
      <xdr:row>86</xdr:row>
      <xdr:rowOff>0</xdr:rowOff>
    </xdr:to>
    <xdr:sp>
      <xdr:nvSpPr>
        <xdr:cNvPr id="20" name="TextBox 20"/>
        <xdr:cNvSpPr txBox="1">
          <a:spLocks noChangeArrowheads="1"/>
        </xdr:cNvSpPr>
      </xdr:nvSpPr>
      <xdr:spPr>
        <a:xfrm>
          <a:off x="304800" y="13925550"/>
          <a:ext cx="5695950" cy="0"/>
        </a:xfrm>
        <a:prstGeom prst="rect">
          <a:avLst/>
        </a:prstGeom>
        <a:solidFill>
          <a:srgbClr val="FFFFFF"/>
        </a:solidFill>
        <a:ln w="9525" cmpd="sng">
          <a:noFill/>
        </a:ln>
      </xdr:spPr>
      <xdr:txBody>
        <a:bodyPr vertOverflow="clip" wrap="square"/>
        <a:p>
          <a:pPr algn="l">
            <a:defRPr/>
          </a:pPr>
          <a:r>
            <a:rPr lang="en-US" cap="none" sz="1000" b="0" i="0" u="none" baseline="0"/>
            <a:t>On 12.2.04, the Company sub-divided its shares from ordinary shares of RM1.00 each to ordinary shares of RM0.50 each. The issued share capital of BKOON after the subdivision is 66,400,000 ordinary shares of RM0.50 each.</a:t>
          </a:r>
        </a:p>
      </xdr:txBody>
    </xdr:sp>
    <xdr:clientData/>
  </xdr:twoCellAnchor>
  <xdr:twoCellAnchor>
    <xdr:from>
      <xdr:col>0</xdr:col>
      <xdr:colOff>276225</xdr:colOff>
      <xdr:row>289</xdr:row>
      <xdr:rowOff>0</xdr:rowOff>
    </xdr:from>
    <xdr:to>
      <xdr:col>8</xdr:col>
      <xdr:colOff>247650</xdr:colOff>
      <xdr:row>297</xdr:row>
      <xdr:rowOff>114300</xdr:rowOff>
    </xdr:to>
    <xdr:sp>
      <xdr:nvSpPr>
        <xdr:cNvPr id="21" name="TextBox 21"/>
        <xdr:cNvSpPr txBox="1">
          <a:spLocks noChangeArrowheads="1"/>
        </xdr:cNvSpPr>
      </xdr:nvSpPr>
      <xdr:spPr>
        <a:xfrm>
          <a:off x="276225" y="46120050"/>
          <a:ext cx="5524500" cy="1409700"/>
        </a:xfrm>
        <a:prstGeom prst="rect">
          <a:avLst/>
        </a:prstGeom>
        <a:solidFill>
          <a:srgbClr val="FFFFFF"/>
        </a:solidFill>
        <a:ln w="9525" cmpd="sng">
          <a:noFill/>
        </a:ln>
      </xdr:spPr>
      <xdr:txBody>
        <a:bodyPr vertOverflow="clip" wrap="square"/>
        <a:p>
          <a:pPr algn="l">
            <a:defRPr/>
          </a:pPr>
          <a:r>
            <a:rPr lang="en-US" cap="none" sz="1000" b="0" i="0" u="none" baseline="0"/>
            <a:t>By order of the Board
COMINTEL CORPORATION BHD (Company no. : 630068-T) 
Loh Hock Chiang                                                                                                          Kuala Lumpur
Company Secretary MIA 11139                                                                                  3 September 2004  </a:t>
          </a:r>
        </a:p>
      </xdr:txBody>
    </xdr:sp>
    <xdr:clientData/>
  </xdr:twoCellAnchor>
  <xdr:twoCellAnchor>
    <xdr:from>
      <xdr:col>1</xdr:col>
      <xdr:colOff>9525</xdr:colOff>
      <xdr:row>207</xdr:row>
      <xdr:rowOff>0</xdr:rowOff>
    </xdr:from>
    <xdr:to>
      <xdr:col>8</xdr:col>
      <xdr:colOff>485775</xdr:colOff>
      <xdr:row>207</xdr:row>
      <xdr:rowOff>0</xdr:rowOff>
    </xdr:to>
    <xdr:sp>
      <xdr:nvSpPr>
        <xdr:cNvPr id="22" name="Text 18"/>
        <xdr:cNvSpPr txBox="1">
          <a:spLocks noChangeArrowheads="1"/>
        </xdr:cNvSpPr>
      </xdr:nvSpPr>
      <xdr:spPr>
        <a:xfrm>
          <a:off x="314325" y="32737425"/>
          <a:ext cx="572452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xdr:colOff>
      <xdr:row>230</xdr:row>
      <xdr:rowOff>0</xdr:rowOff>
    </xdr:from>
    <xdr:to>
      <xdr:col>8</xdr:col>
      <xdr:colOff>333375</xdr:colOff>
      <xdr:row>230</xdr:row>
      <xdr:rowOff>0</xdr:rowOff>
    </xdr:to>
    <xdr:sp>
      <xdr:nvSpPr>
        <xdr:cNvPr id="23" name="Text 18"/>
        <xdr:cNvSpPr txBox="1">
          <a:spLocks noChangeArrowheads="1"/>
        </xdr:cNvSpPr>
      </xdr:nvSpPr>
      <xdr:spPr>
        <a:xfrm>
          <a:off x="314325" y="36490275"/>
          <a:ext cx="5572125" cy="0"/>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The Group uses forward foreign exchange contracts to hedge its exposure to foreign exchange rates risk arising from operational, financing and investment activites.
Forward foreign exchange contracts are used to reduce exposure to fluctuations in foreign exchange rates. While these are subject to the risk of market rates changing subsequent to acquisition, such changes are generally offset by opposite effects on the items being hedged.
Forward foreign exchange contracts used for hedging purposes are accounted for on an equivalent basis as the underlying assets, liabilities or net positions. Any profit or loss arising is recognised on the same basis as that arising from the related assets, liabilities or net positions.
Forward foreign exchange contracts that do not qualify for hedge accounting are accounted for as trading instruments and marked to market at balance sheet date. Any profit or loss is recognised in the income statement.
The maturity dates for the forward foreign exchange contracts entered into ranged from 3 to 7 months.</a:t>
          </a:r>
        </a:p>
      </xdr:txBody>
    </xdr:sp>
    <xdr:clientData/>
  </xdr:twoCellAnchor>
  <xdr:twoCellAnchor>
    <xdr:from>
      <xdr:col>1</xdr:col>
      <xdr:colOff>9525</xdr:colOff>
      <xdr:row>38</xdr:row>
      <xdr:rowOff>0</xdr:rowOff>
    </xdr:from>
    <xdr:to>
      <xdr:col>8</xdr:col>
      <xdr:colOff>419100</xdr:colOff>
      <xdr:row>38</xdr:row>
      <xdr:rowOff>0</xdr:rowOff>
    </xdr:to>
    <xdr:sp>
      <xdr:nvSpPr>
        <xdr:cNvPr id="24" name="Text 18"/>
        <xdr:cNvSpPr txBox="1">
          <a:spLocks noChangeArrowheads="1"/>
        </xdr:cNvSpPr>
      </xdr:nvSpPr>
      <xdr:spPr>
        <a:xfrm>
          <a:off x="314325" y="6153150"/>
          <a:ext cx="5657850" cy="0"/>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  The auditors’ report  on the financial statements for the year ended 31 December 2003 was not qualified.</a:t>
          </a:r>
        </a:p>
      </xdr:txBody>
    </xdr:sp>
    <xdr:clientData/>
  </xdr:twoCellAnchor>
  <xdr:twoCellAnchor>
    <xdr:from>
      <xdr:col>0</xdr:col>
      <xdr:colOff>276225</xdr:colOff>
      <xdr:row>276</xdr:row>
      <xdr:rowOff>0</xdr:rowOff>
    </xdr:from>
    <xdr:to>
      <xdr:col>8</xdr:col>
      <xdr:colOff>247650</xdr:colOff>
      <xdr:row>276</xdr:row>
      <xdr:rowOff>0</xdr:rowOff>
    </xdr:to>
    <xdr:sp>
      <xdr:nvSpPr>
        <xdr:cNvPr id="25" name="TextBox 25"/>
        <xdr:cNvSpPr txBox="1">
          <a:spLocks noChangeArrowheads="1"/>
        </xdr:cNvSpPr>
      </xdr:nvSpPr>
      <xdr:spPr>
        <a:xfrm>
          <a:off x="276225" y="43995975"/>
          <a:ext cx="5524500" cy="0"/>
        </a:xfrm>
        <a:prstGeom prst="rect">
          <a:avLst/>
        </a:prstGeom>
        <a:solidFill>
          <a:srgbClr val="FFFFFF"/>
        </a:solidFill>
        <a:ln w="9525" cmpd="sng">
          <a:noFill/>
        </a:ln>
      </xdr:spPr>
      <xdr:txBody>
        <a:bodyPr vertOverflow="clip" wrap="square"/>
        <a:p>
          <a:pPr algn="l">
            <a:defRPr/>
          </a:pPr>
          <a:r>
            <a:rPr lang="en-US" cap="none" sz="1000" b="0" i="0" u="none" baseline="0"/>
            <a:t>There is no diluted earnings per share as there were no potential dilutive ordinary shares outstanding as at the end of the reporting period.</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K61"/>
  <sheetViews>
    <sheetView workbookViewId="0" topLeftCell="A1">
      <selection activeCell="A3" sqref="A3"/>
    </sheetView>
  </sheetViews>
  <sheetFormatPr defaultColWidth="9.140625" defaultRowHeight="12.75"/>
  <cols>
    <col min="1" max="1" width="33.28125" style="5" customWidth="1"/>
    <col min="2" max="2" width="11.140625" style="5" customWidth="1"/>
    <col min="3" max="3" width="12.57421875" style="5" customWidth="1"/>
    <col min="4" max="4" width="1.7109375" style="5" customWidth="1"/>
    <col min="5" max="5" width="12.57421875" style="6" bestFit="1" customWidth="1"/>
    <col min="6" max="6" width="2.00390625" style="5" customWidth="1"/>
    <col min="7" max="7" width="10.28125" style="6" bestFit="1" customWidth="1"/>
    <col min="8" max="8" width="2.00390625" style="5" customWidth="1"/>
    <col min="9" max="9" width="12.28125" style="6" customWidth="1"/>
    <col min="10" max="16384" width="9.140625" style="5" customWidth="1"/>
  </cols>
  <sheetData>
    <row r="1" spans="1:9" ht="12.75">
      <c r="A1" s="7" t="s">
        <v>103</v>
      </c>
      <c r="B1" s="7"/>
      <c r="C1" s="7"/>
      <c r="D1" s="7"/>
      <c r="E1" s="7"/>
      <c r="F1" s="7"/>
      <c r="G1" s="7"/>
      <c r="H1" s="7"/>
      <c r="I1" s="7"/>
    </row>
    <row r="2" spans="1:9" ht="12.75">
      <c r="A2" s="8" t="s">
        <v>104</v>
      </c>
      <c r="B2" s="8"/>
      <c r="C2" s="7"/>
      <c r="D2" s="7"/>
      <c r="E2" s="7"/>
      <c r="F2" s="7"/>
      <c r="G2" s="7"/>
      <c r="H2" s="7"/>
      <c r="I2" s="7"/>
    </row>
    <row r="3" spans="1:9" ht="12.75">
      <c r="A3" s="8"/>
      <c r="B3" s="8"/>
      <c r="C3" s="7"/>
      <c r="D3" s="7"/>
      <c r="E3" s="7"/>
      <c r="F3" s="7"/>
      <c r="G3" s="7"/>
      <c r="H3" s="7"/>
      <c r="I3" s="7"/>
    </row>
    <row r="5" spans="1:2" ht="12.75">
      <c r="A5" s="9" t="s">
        <v>26</v>
      </c>
      <c r="B5" s="9"/>
    </row>
    <row r="6" spans="1:2" ht="12.75">
      <c r="A6" s="9" t="s">
        <v>155</v>
      </c>
      <c r="B6" s="9"/>
    </row>
    <row r="7" spans="1:3" ht="12.75">
      <c r="A7" s="9" t="s">
        <v>21</v>
      </c>
      <c r="B7" s="9"/>
      <c r="C7" s="6"/>
    </row>
    <row r="8" spans="1:3" ht="12.75">
      <c r="A8" s="9"/>
      <c r="B8" s="9"/>
      <c r="C8" s="6"/>
    </row>
    <row r="9" spans="1:9" ht="12.75">
      <c r="A9" s="9"/>
      <c r="B9" s="9"/>
      <c r="C9" s="108" t="s">
        <v>27</v>
      </c>
      <c r="D9" s="108"/>
      <c r="E9" s="108"/>
      <c r="G9" s="108" t="s">
        <v>32</v>
      </c>
      <c r="H9" s="108"/>
      <c r="I9" s="108"/>
    </row>
    <row r="10" spans="3:9" ht="12.75">
      <c r="C10" s="6" t="s">
        <v>158</v>
      </c>
      <c r="D10" s="6"/>
      <c r="E10" s="6" t="s">
        <v>29</v>
      </c>
      <c r="F10" s="6"/>
      <c r="G10" s="6" t="s">
        <v>158</v>
      </c>
      <c r="H10" s="6"/>
      <c r="I10" s="6" t="s">
        <v>29</v>
      </c>
    </row>
    <row r="11" spans="3:11" ht="12.75">
      <c r="C11" s="6" t="s">
        <v>139</v>
      </c>
      <c r="D11" s="6"/>
      <c r="E11" s="6" t="s">
        <v>30</v>
      </c>
      <c r="F11" s="6"/>
      <c r="G11" s="6" t="s">
        <v>28</v>
      </c>
      <c r="H11" s="6"/>
      <c r="I11" s="6" t="s">
        <v>30</v>
      </c>
      <c r="K11" s="6"/>
    </row>
    <row r="12" spans="3:11" ht="12.75">
      <c r="C12" s="6" t="s">
        <v>23</v>
      </c>
      <c r="D12" s="6"/>
      <c r="E12" s="6" t="s">
        <v>23</v>
      </c>
      <c r="F12" s="6"/>
      <c r="G12" s="6" t="s">
        <v>31</v>
      </c>
      <c r="H12" s="6"/>
      <c r="I12" s="6" t="s">
        <v>37</v>
      </c>
      <c r="K12" s="6"/>
    </row>
    <row r="13" spans="3:11" ht="12.75">
      <c r="C13" s="10" t="s">
        <v>152</v>
      </c>
      <c r="D13" s="10"/>
      <c r="E13" s="10" t="s">
        <v>153</v>
      </c>
      <c r="F13" s="10"/>
      <c r="G13" s="10" t="str">
        <f>+C13</f>
        <v>31.07.2004</v>
      </c>
      <c r="H13" s="10"/>
      <c r="I13" s="10" t="str">
        <f>E13</f>
        <v>31.07.2003</v>
      </c>
      <c r="K13" s="6"/>
    </row>
    <row r="14" spans="2:11" ht="12.75">
      <c r="B14" s="6" t="s">
        <v>135</v>
      </c>
      <c r="C14" s="6" t="s">
        <v>5</v>
      </c>
      <c r="E14" s="6" t="s">
        <v>5</v>
      </c>
      <c r="G14" s="6" t="s">
        <v>5</v>
      </c>
      <c r="I14" s="6" t="s">
        <v>5</v>
      </c>
      <c r="K14" s="6"/>
    </row>
    <row r="15" ht="12.75">
      <c r="B15" s="6"/>
    </row>
    <row r="16" spans="1:9" s="11" customFormat="1" ht="12.75">
      <c r="A16" s="11" t="s">
        <v>8</v>
      </c>
      <c r="B16" s="12"/>
      <c r="C16" s="11">
        <f>189319-94481</f>
        <v>94838</v>
      </c>
      <c r="E16" s="12">
        <v>0</v>
      </c>
      <c r="G16" s="11">
        <v>189319</v>
      </c>
      <c r="I16" s="12">
        <v>0</v>
      </c>
    </row>
    <row r="17" spans="2:9" s="11" customFormat="1" ht="12.75">
      <c r="B17" s="12"/>
      <c r="E17" s="12"/>
      <c r="I17" s="12"/>
    </row>
    <row r="18" spans="1:9" s="11" customFormat="1" ht="12.75">
      <c r="A18" s="11" t="s">
        <v>11</v>
      </c>
      <c r="B18" s="12"/>
      <c r="C18" s="11">
        <f>-167770+83034</f>
        <v>-84736</v>
      </c>
      <c r="E18" s="12">
        <v>0</v>
      </c>
      <c r="G18" s="11">
        <v>-167770</v>
      </c>
      <c r="I18" s="12">
        <v>0</v>
      </c>
    </row>
    <row r="19" spans="2:9" s="11" customFormat="1" ht="12.75">
      <c r="B19" s="12"/>
      <c r="C19" s="13"/>
      <c r="E19" s="13"/>
      <c r="G19" s="13"/>
      <c r="I19" s="13"/>
    </row>
    <row r="20" spans="1:11" s="11" customFormat="1" ht="12.75">
      <c r="A20" s="11" t="s">
        <v>38</v>
      </c>
      <c r="B20" s="12"/>
      <c r="C20" s="11">
        <f>SUM(C16:C19)</f>
        <v>10102</v>
      </c>
      <c r="E20" s="11">
        <f>SUM(E16:E19)</f>
        <v>0</v>
      </c>
      <c r="G20" s="11">
        <f>SUM(G16:G19)</f>
        <v>21549</v>
      </c>
      <c r="I20" s="11">
        <f>SUM(I16:I19)</f>
        <v>0</v>
      </c>
      <c r="K20" s="98"/>
    </row>
    <row r="21" spans="2:11" s="11" customFormat="1" ht="12.75">
      <c r="B21" s="12"/>
      <c r="E21" s="12"/>
      <c r="I21" s="12"/>
      <c r="K21"/>
    </row>
    <row r="22" spans="1:11" s="11" customFormat="1" ht="12.75">
      <c r="A22" s="5" t="s">
        <v>39</v>
      </c>
      <c r="B22" s="6"/>
      <c r="C22" s="11">
        <f>-10042+6006</f>
        <v>-4036</v>
      </c>
      <c r="E22" s="12">
        <v>0</v>
      </c>
      <c r="G22" s="11">
        <v>-10042</v>
      </c>
      <c r="I22" s="12">
        <v>0</v>
      </c>
      <c r="K22"/>
    </row>
    <row r="23" spans="1:11" s="11" customFormat="1" ht="12.75">
      <c r="A23" s="5"/>
      <c r="B23" s="6"/>
      <c r="E23" s="12"/>
      <c r="I23" s="12"/>
      <c r="K23"/>
    </row>
    <row r="24" spans="1:11" s="11" customFormat="1" ht="12.75">
      <c r="A24" s="5" t="s">
        <v>12</v>
      </c>
      <c r="B24" s="6"/>
      <c r="C24" s="11">
        <f>649-183</f>
        <v>466</v>
      </c>
      <c r="E24" s="12">
        <v>0</v>
      </c>
      <c r="G24" s="11">
        <v>649</v>
      </c>
      <c r="I24" s="12">
        <v>0</v>
      </c>
      <c r="K24"/>
    </row>
    <row r="25" spans="1:11" s="11" customFormat="1" ht="12.75">
      <c r="A25" s="5"/>
      <c r="B25" s="6"/>
      <c r="C25" s="14"/>
      <c r="E25" s="14"/>
      <c r="G25" s="14"/>
      <c r="I25" s="14"/>
      <c r="K25"/>
    </row>
    <row r="26" spans="1:9" s="11" customFormat="1" ht="12.75">
      <c r="A26" s="5" t="s">
        <v>40</v>
      </c>
      <c r="B26" s="6"/>
      <c r="C26" s="12">
        <f>SUM(C20:C25)</f>
        <v>6532</v>
      </c>
      <c r="D26" s="12">
        <f>SUM(D20:D25)</f>
        <v>0</v>
      </c>
      <c r="E26" s="12">
        <f>SUM(E20:E25)</f>
        <v>0</v>
      </c>
      <c r="G26" s="12">
        <f>SUM(G20:G25)</f>
        <v>12156</v>
      </c>
      <c r="H26" s="12">
        <f>SUM(H20:H25)</f>
        <v>0</v>
      </c>
      <c r="I26" s="12">
        <f>SUM(I20:I25)</f>
        <v>0</v>
      </c>
    </row>
    <row r="27" spans="1:2" s="11" customFormat="1" ht="12.75">
      <c r="A27" s="5"/>
      <c r="B27" s="6"/>
    </row>
    <row r="28" spans="1:9" s="11" customFormat="1" ht="12.75">
      <c r="A28" s="5" t="s">
        <v>17</v>
      </c>
      <c r="B28" s="6"/>
      <c r="C28" s="12">
        <f>-2226+991</f>
        <v>-1235</v>
      </c>
      <c r="E28" s="12">
        <v>0</v>
      </c>
      <c r="G28" s="12">
        <v>-2226</v>
      </c>
      <c r="I28" s="12">
        <v>0</v>
      </c>
    </row>
    <row r="29" spans="1:9" s="11" customFormat="1" ht="12.75">
      <c r="A29" s="5"/>
      <c r="B29" s="6"/>
      <c r="C29" s="14"/>
      <c r="E29" s="14"/>
      <c r="G29" s="14"/>
      <c r="I29" s="14"/>
    </row>
    <row r="30" spans="1:9" s="11" customFormat="1" ht="12.75">
      <c r="A30" s="5" t="s">
        <v>9</v>
      </c>
      <c r="B30" s="6"/>
      <c r="C30" s="12">
        <f>+C26+C28</f>
        <v>5297</v>
      </c>
      <c r="E30" s="12">
        <f>+E26+E28</f>
        <v>0</v>
      </c>
      <c r="G30" s="12">
        <f>+G26+G28</f>
        <v>9930</v>
      </c>
      <c r="I30" s="12">
        <f>+I26+I28</f>
        <v>0</v>
      </c>
    </row>
    <row r="31" spans="1:9" s="11" customFormat="1" ht="12.75">
      <c r="A31" s="5"/>
      <c r="B31" s="6"/>
      <c r="C31" s="12"/>
      <c r="E31" s="12"/>
      <c r="G31" s="12"/>
      <c r="I31" s="12"/>
    </row>
    <row r="32" spans="1:9" s="11" customFormat="1" ht="12.75">
      <c r="A32" s="5" t="s">
        <v>4</v>
      </c>
      <c r="B32" s="6">
        <v>15</v>
      </c>
      <c r="C32" s="12">
        <f>-3339-524+1260</f>
        <v>-2603</v>
      </c>
      <c r="E32" s="12">
        <v>0</v>
      </c>
      <c r="G32" s="12">
        <f>-3339-524</f>
        <v>-3863</v>
      </c>
      <c r="I32" s="12">
        <v>0</v>
      </c>
    </row>
    <row r="33" spans="1:9" s="11" customFormat="1" ht="12.75">
      <c r="A33" s="5"/>
      <c r="B33" s="6"/>
      <c r="C33" s="14"/>
      <c r="E33" s="14"/>
      <c r="G33" s="14"/>
      <c r="I33" s="14"/>
    </row>
    <row r="34" spans="1:9" s="11" customFormat="1" ht="12.75">
      <c r="A34" s="5" t="s">
        <v>41</v>
      </c>
      <c r="B34" s="6"/>
      <c r="C34" s="15">
        <f>+C30+C32</f>
        <v>2694</v>
      </c>
      <c r="E34" s="15">
        <f>+E30+E32</f>
        <v>0</v>
      </c>
      <c r="G34" s="15">
        <f>+G30+G32</f>
        <v>6067</v>
      </c>
      <c r="I34" s="15">
        <f>+I30+I32</f>
        <v>0</v>
      </c>
    </row>
    <row r="35" spans="2:9" s="11" customFormat="1" ht="12.75">
      <c r="B35" s="12"/>
      <c r="C35" s="16"/>
      <c r="D35" s="16"/>
      <c r="E35" s="4"/>
      <c r="F35" s="16"/>
      <c r="G35" s="16"/>
      <c r="H35" s="16"/>
      <c r="I35" s="4"/>
    </row>
    <row r="36" spans="1:9" s="11" customFormat="1" ht="12.75">
      <c r="A36" s="5" t="s">
        <v>15</v>
      </c>
      <c r="B36" s="6"/>
      <c r="C36" s="11">
        <f>-366+9</f>
        <v>-357</v>
      </c>
      <c r="E36" s="12">
        <v>0</v>
      </c>
      <c r="G36" s="11">
        <v>-366</v>
      </c>
      <c r="I36" s="12">
        <v>0</v>
      </c>
    </row>
    <row r="37" spans="1:9" s="11" customFormat="1" ht="12.75">
      <c r="A37" s="5" t="s">
        <v>174</v>
      </c>
      <c r="B37" s="6"/>
      <c r="C37" s="11">
        <v>862</v>
      </c>
      <c r="E37" s="12"/>
      <c r="G37" s="11">
        <f>-1502-1000</f>
        <v>-2502</v>
      </c>
      <c r="I37" s="12"/>
    </row>
    <row r="38" spans="2:9" s="11" customFormat="1" ht="12.75">
      <c r="B38" s="12"/>
      <c r="C38" s="14"/>
      <c r="E38" s="14"/>
      <c r="G38" s="14"/>
      <c r="I38" s="14"/>
    </row>
    <row r="39" spans="1:9" s="11" customFormat="1" ht="13.5" thickBot="1">
      <c r="A39" s="5" t="s">
        <v>161</v>
      </c>
      <c r="B39" s="6"/>
      <c r="C39" s="23">
        <f>SUM(C34:C38)</f>
        <v>3199</v>
      </c>
      <c r="D39" s="16"/>
      <c r="E39" s="23">
        <f>SUM(E34:E38)</f>
        <v>0</v>
      </c>
      <c r="F39" s="16"/>
      <c r="G39" s="23">
        <f>SUM(G34:G38)</f>
        <v>3199</v>
      </c>
      <c r="H39" s="16"/>
      <c r="I39" s="23">
        <f>SUM(I34:I38)</f>
        <v>0</v>
      </c>
    </row>
    <row r="40" spans="1:9" s="11" customFormat="1" ht="13.5" thickTop="1">
      <c r="A40" s="5"/>
      <c r="B40" s="6"/>
      <c r="C40" s="16"/>
      <c r="E40" s="16"/>
      <c r="G40" s="16"/>
      <c r="I40" s="16"/>
    </row>
    <row r="41" spans="1:9" s="11" customFormat="1" ht="12.75">
      <c r="A41" s="69"/>
      <c r="B41" s="70"/>
      <c r="C41" s="83"/>
      <c r="D41" s="83"/>
      <c r="E41" s="84"/>
      <c r="F41" s="83"/>
      <c r="G41" s="84"/>
      <c r="H41" s="83"/>
      <c r="I41" s="84"/>
    </row>
    <row r="42" spans="1:9" s="11" customFormat="1" ht="12.75">
      <c r="A42" s="83" t="s">
        <v>151</v>
      </c>
      <c r="B42" s="70"/>
      <c r="C42" s="83"/>
      <c r="D42" s="83"/>
      <c r="E42" s="84"/>
      <c r="F42" s="83"/>
      <c r="G42" s="84"/>
      <c r="H42" s="83"/>
      <c r="I42" s="84"/>
    </row>
    <row r="43" spans="1:9" s="11" customFormat="1" ht="12.75">
      <c r="A43" s="78" t="s">
        <v>145</v>
      </c>
      <c r="B43" s="70"/>
      <c r="C43" s="83"/>
      <c r="D43" s="83"/>
      <c r="E43" s="84"/>
      <c r="F43" s="83"/>
      <c r="G43" s="84"/>
      <c r="H43" s="83"/>
      <c r="I43" s="84"/>
    </row>
    <row r="44" spans="1:9" s="11" customFormat="1" ht="12.75">
      <c r="A44" s="78" t="s">
        <v>146</v>
      </c>
      <c r="B44" s="70">
        <v>22</v>
      </c>
      <c r="C44" s="85">
        <f>+Notes!F269</f>
        <v>4.785822644005783</v>
      </c>
      <c r="D44" s="86"/>
      <c r="E44" s="87">
        <v>0</v>
      </c>
      <c r="F44" s="86"/>
      <c r="G44" s="85">
        <f>+Notes!H269</f>
        <v>9.467605111076677</v>
      </c>
      <c r="H44" s="83"/>
      <c r="I44" s="87">
        <v>0</v>
      </c>
    </row>
    <row r="45" spans="1:9" s="11" customFormat="1" ht="12.75">
      <c r="A45" s="78" t="s">
        <v>147</v>
      </c>
      <c r="B45" s="70">
        <v>22</v>
      </c>
      <c r="C45" s="85">
        <f>+Notes!F270</f>
        <v>4.785822644005783</v>
      </c>
      <c r="D45" s="86"/>
      <c r="E45" s="87">
        <v>0</v>
      </c>
      <c r="F45" s="86"/>
      <c r="G45" s="85">
        <f>+Notes!H270</f>
        <v>9.467605111076677</v>
      </c>
      <c r="H45" s="83"/>
      <c r="I45" s="87">
        <v>0</v>
      </c>
    </row>
    <row r="46" spans="1:9" s="11" customFormat="1" ht="12.75">
      <c r="A46" s="78"/>
      <c r="B46" s="70"/>
      <c r="C46" s="85"/>
      <c r="D46" s="86"/>
      <c r="E46" s="88"/>
      <c r="F46" s="86"/>
      <c r="G46" s="85"/>
      <c r="H46" s="83"/>
      <c r="I46" s="87"/>
    </row>
    <row r="47" spans="1:9" s="11" customFormat="1" ht="12.75">
      <c r="A47" s="83" t="s">
        <v>162</v>
      </c>
      <c r="B47" s="70"/>
      <c r="C47" s="83"/>
      <c r="D47" s="83"/>
      <c r="E47" s="84"/>
      <c r="F47" s="83"/>
      <c r="G47" s="84"/>
      <c r="H47" s="83"/>
      <c r="I47" s="84"/>
    </row>
    <row r="48" spans="1:9" s="11" customFormat="1" ht="12.75">
      <c r="A48" s="83" t="s">
        <v>163</v>
      </c>
      <c r="B48" s="70"/>
      <c r="C48" s="83"/>
      <c r="D48" s="83"/>
      <c r="E48" s="84"/>
      <c r="F48" s="83"/>
      <c r="G48" s="84"/>
      <c r="H48" s="83"/>
      <c r="I48" s="84"/>
    </row>
    <row r="49" spans="1:10" s="11" customFormat="1" ht="12.75">
      <c r="A49" s="78" t="s">
        <v>146</v>
      </c>
      <c r="B49" s="70">
        <v>22</v>
      </c>
      <c r="C49" s="89">
        <f>+Notes!F275</f>
        <v>2.653010449494112</v>
      </c>
      <c r="D49" s="83"/>
      <c r="E49" s="87">
        <v>0</v>
      </c>
      <c r="F49" s="83"/>
      <c r="G49" s="90">
        <f>+Notes!H275</f>
        <v>2.653010449494112</v>
      </c>
      <c r="H49" s="83"/>
      <c r="I49" s="87">
        <v>0</v>
      </c>
      <c r="J49"/>
    </row>
    <row r="50" spans="1:10" s="11" customFormat="1" ht="12.75">
      <c r="A50" s="78" t="s">
        <v>147</v>
      </c>
      <c r="B50" s="99">
        <v>22</v>
      </c>
      <c r="C50" s="91">
        <f>+Notes!F276</f>
        <v>2.653010449494112</v>
      </c>
      <c r="D50" s="92"/>
      <c r="E50" s="87">
        <v>0</v>
      </c>
      <c r="F50" s="92"/>
      <c r="G50" s="93">
        <f>+Notes!H276</f>
        <v>2.653010449494112</v>
      </c>
      <c r="H50" s="92"/>
      <c r="I50" s="87">
        <v>0</v>
      </c>
      <c r="J50"/>
    </row>
    <row r="51" spans="1:10" s="11" customFormat="1" ht="12.75">
      <c r="A51" s="69"/>
      <c r="B51" s="69"/>
      <c r="C51" s="91"/>
      <c r="D51" s="83"/>
      <c r="E51" s="87"/>
      <c r="F51" s="83"/>
      <c r="G51" s="91"/>
      <c r="H51" s="83"/>
      <c r="I51" s="87"/>
      <c r="J51"/>
    </row>
    <row r="52" spans="1:10" s="11" customFormat="1" ht="12.75">
      <c r="A52" s="83"/>
      <c r="B52" s="69"/>
      <c r="C52" s="94"/>
      <c r="D52" s="94"/>
      <c r="E52" s="94"/>
      <c r="F52" s="94"/>
      <c r="G52" s="94"/>
      <c r="H52" s="94"/>
      <c r="I52" s="94"/>
      <c r="J52"/>
    </row>
    <row r="53" spans="1:9" s="11" customFormat="1" ht="12.75">
      <c r="A53" s="11" t="s">
        <v>43</v>
      </c>
      <c r="E53" s="12"/>
      <c r="G53" s="12"/>
      <c r="I53" s="12"/>
    </row>
    <row r="54" spans="1:9" s="11" customFormat="1" ht="12.75" customHeight="1">
      <c r="A54" s="58"/>
      <c r="B54" s="58"/>
      <c r="C54" s="59"/>
      <c r="D54" s="59"/>
      <c r="E54" s="59"/>
      <c r="F54" s="59"/>
      <c r="G54" s="59"/>
      <c r="H54" s="59"/>
      <c r="I54" s="59"/>
    </row>
    <row r="55" spans="1:9" s="11" customFormat="1" ht="12.75">
      <c r="A55" s="59"/>
      <c r="B55" s="59"/>
      <c r="C55" s="59"/>
      <c r="D55" s="59"/>
      <c r="E55" s="59"/>
      <c r="F55" s="59"/>
      <c r="G55" s="59"/>
      <c r="H55" s="59"/>
      <c r="I55" s="59"/>
    </row>
    <row r="56" spans="1:9" s="11" customFormat="1" ht="12.75">
      <c r="A56" s="59"/>
      <c r="B56" s="59"/>
      <c r="C56" s="59"/>
      <c r="D56" s="59"/>
      <c r="E56" s="59"/>
      <c r="F56" s="59"/>
      <c r="G56" s="59"/>
      <c r="H56" s="59"/>
      <c r="I56" s="59"/>
    </row>
    <row r="57" spans="5:9" s="11" customFormat="1" ht="12.75">
      <c r="E57" s="12"/>
      <c r="G57" s="12"/>
      <c r="I57" s="12"/>
    </row>
    <row r="58" spans="5:9" s="11" customFormat="1" ht="12.75">
      <c r="E58" s="12"/>
      <c r="G58" s="12"/>
      <c r="I58" s="12"/>
    </row>
    <row r="59" spans="1:9" s="11" customFormat="1" ht="12.75">
      <c r="A59" s="54"/>
      <c r="B59" s="54"/>
      <c r="C59" s="54"/>
      <c r="D59" s="54"/>
      <c r="E59" s="54"/>
      <c r="F59" s="54"/>
      <c r="G59" s="54"/>
      <c r="H59" s="54"/>
      <c r="I59" s="54"/>
    </row>
    <row r="60" spans="1:9" s="11" customFormat="1" ht="12.75" customHeight="1">
      <c r="A60" s="54"/>
      <c r="B60" s="54"/>
      <c r="C60" s="54"/>
      <c r="D60" s="54"/>
      <c r="E60" s="54"/>
      <c r="F60" s="54"/>
      <c r="G60" s="54"/>
      <c r="H60" s="54"/>
      <c r="I60" s="54"/>
    </row>
    <row r="61" spans="1:9" ht="12.75">
      <c r="A61" s="36"/>
      <c r="B61" s="36"/>
      <c r="C61" s="36"/>
      <c r="D61" s="36"/>
      <c r="E61" s="36"/>
      <c r="F61" s="36"/>
      <c r="G61" s="36"/>
      <c r="H61" s="36"/>
      <c r="I61" s="36"/>
    </row>
  </sheetData>
  <mergeCells count="2">
    <mergeCell ref="G9:I9"/>
    <mergeCell ref="C9:E9"/>
  </mergeCells>
  <printOptions/>
  <pageMargins left="1" right="1" top="0.5" bottom="0.5" header="0.5" footer="0.5"/>
  <pageSetup fitToHeight="1" fitToWidth="1" horizontalDpi="1200" verticalDpi="1200" orientation="portrait" paperSize="9" scale="83"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J59"/>
  <sheetViews>
    <sheetView workbookViewId="0" topLeftCell="A1">
      <selection activeCell="K53" sqref="K53"/>
    </sheetView>
  </sheetViews>
  <sheetFormatPr defaultColWidth="9.140625" defaultRowHeight="12.75"/>
  <cols>
    <col min="1" max="1" width="50.140625" style="5" customWidth="1"/>
    <col min="2" max="2" width="15.140625" style="5" customWidth="1"/>
    <col min="3" max="3" width="12.57421875" style="5" customWidth="1"/>
    <col min="4" max="4" width="1.7109375" style="5" customWidth="1"/>
    <col min="5" max="5" width="12.57421875" style="6" bestFit="1" customWidth="1"/>
    <col min="6" max="6" width="2.00390625" style="5" customWidth="1"/>
    <col min="7" max="7" width="10.28125" style="6" bestFit="1" customWidth="1"/>
    <col min="8" max="8" width="2.00390625" style="5" customWidth="1"/>
    <col min="9" max="9" width="11.28125" style="6" bestFit="1" customWidth="1"/>
    <col min="10" max="16384" width="9.140625" style="5" customWidth="1"/>
  </cols>
  <sheetData>
    <row r="1" spans="1:2" ht="12.75">
      <c r="A1" s="7" t="str">
        <f>'IS'!A1</f>
        <v>COMINTEL CORPORATION BHD</v>
      </c>
      <c r="B1" s="7"/>
    </row>
    <row r="2" spans="1:2" ht="12.75">
      <c r="A2" s="8" t="str">
        <f>'IS'!A2</f>
        <v>(Company No. 630068-T)</v>
      </c>
      <c r="B2" s="8"/>
    </row>
    <row r="3" spans="1:2" ht="12.75">
      <c r="A3" s="8"/>
      <c r="B3" s="8"/>
    </row>
    <row r="5" spans="1:2" ht="12.75">
      <c r="A5" s="9" t="s">
        <v>154</v>
      </c>
      <c r="B5" s="9"/>
    </row>
    <row r="6" spans="1:2" ht="12.75">
      <c r="A6" s="9" t="s">
        <v>21</v>
      </c>
      <c r="B6" s="9"/>
    </row>
    <row r="7" ht="12.75">
      <c r="C7" s="6"/>
    </row>
    <row r="8" ht="12.75">
      <c r="C8" s="6" t="s">
        <v>158</v>
      </c>
    </row>
    <row r="9" spans="3:5" ht="12.75">
      <c r="C9" s="6" t="s">
        <v>22</v>
      </c>
      <c r="E9" s="6" t="s">
        <v>24</v>
      </c>
    </row>
    <row r="10" spans="3:5" ht="12.75">
      <c r="C10" s="6" t="s">
        <v>44</v>
      </c>
      <c r="E10" s="6" t="s">
        <v>25</v>
      </c>
    </row>
    <row r="11" spans="3:5" ht="12.75">
      <c r="C11" s="6" t="s">
        <v>23</v>
      </c>
      <c r="E11" s="6" t="s">
        <v>176</v>
      </c>
    </row>
    <row r="12" spans="3:5" ht="12.75">
      <c r="C12" s="17" t="str">
        <f>'IS'!C13</f>
        <v>31.07.2004</v>
      </c>
      <c r="E12" s="17" t="s">
        <v>175</v>
      </c>
    </row>
    <row r="13" spans="2:5" ht="12.75">
      <c r="B13" s="6" t="s">
        <v>135</v>
      </c>
      <c r="C13" s="6" t="s">
        <v>5</v>
      </c>
      <c r="E13" s="6" t="s">
        <v>5</v>
      </c>
    </row>
    <row r="14" ht="12.75">
      <c r="B14" s="6"/>
    </row>
    <row r="15" spans="1:9" s="11" customFormat="1" ht="12.75">
      <c r="A15" s="18" t="s">
        <v>0</v>
      </c>
      <c r="B15" s="63"/>
      <c r="C15" s="11">
        <v>84424</v>
      </c>
      <c r="E15" s="101" t="s">
        <v>166</v>
      </c>
      <c r="G15" s="12"/>
      <c r="I15" s="12"/>
    </row>
    <row r="16" spans="1:9" s="11" customFormat="1" ht="12.75">
      <c r="A16" s="18" t="s">
        <v>115</v>
      </c>
      <c r="B16" s="63"/>
      <c r="C16" s="11">
        <v>6059</v>
      </c>
      <c r="E16" s="101" t="s">
        <v>166</v>
      </c>
      <c r="G16" s="12"/>
      <c r="I16" s="12"/>
    </row>
    <row r="17" spans="1:9" s="11" customFormat="1" ht="12.75">
      <c r="A17" s="18"/>
      <c r="B17" s="63"/>
      <c r="E17" s="12"/>
      <c r="G17" s="12"/>
      <c r="I17" s="12"/>
    </row>
    <row r="18" spans="1:9" s="11" customFormat="1" ht="12.75">
      <c r="A18" s="18" t="s">
        <v>1</v>
      </c>
      <c r="B18" s="63"/>
      <c r="E18" s="12"/>
      <c r="G18" s="12"/>
      <c r="I18" s="12"/>
    </row>
    <row r="19" spans="1:9" s="11" customFormat="1" ht="12.75">
      <c r="A19" s="16" t="s">
        <v>2</v>
      </c>
      <c r="B19" s="4"/>
      <c r="C19" s="19">
        <f>64977-300</f>
        <v>64677</v>
      </c>
      <c r="D19" s="16"/>
      <c r="E19" s="102" t="s">
        <v>166</v>
      </c>
      <c r="F19" s="16"/>
      <c r="G19" s="4"/>
      <c r="H19" s="16"/>
      <c r="I19" s="12"/>
    </row>
    <row r="20" spans="1:9" s="11" customFormat="1" ht="12.75">
      <c r="A20" s="16" t="s">
        <v>107</v>
      </c>
      <c r="B20" s="4"/>
      <c r="C20" s="20">
        <v>49417</v>
      </c>
      <c r="D20" s="16"/>
      <c r="E20" s="103" t="s">
        <v>166</v>
      </c>
      <c r="F20" s="16"/>
      <c r="G20" s="4"/>
      <c r="H20" s="16"/>
      <c r="I20" s="12"/>
    </row>
    <row r="21" spans="1:9" s="11" customFormat="1" ht="12.75">
      <c r="A21" s="16" t="s">
        <v>105</v>
      </c>
      <c r="B21" s="4"/>
      <c r="C21" s="20">
        <f>30914+3675</f>
        <v>34589</v>
      </c>
      <c r="D21" s="16"/>
      <c r="E21" s="103" t="s">
        <v>166</v>
      </c>
      <c r="F21" s="16"/>
      <c r="G21" s="4"/>
      <c r="H21" s="16"/>
      <c r="I21" s="12"/>
    </row>
    <row r="22" spans="1:9" s="11" customFormat="1" ht="12.75">
      <c r="A22" s="16" t="s">
        <v>108</v>
      </c>
      <c r="B22" s="4"/>
      <c r="C22" s="20">
        <v>1583</v>
      </c>
      <c r="D22" s="16"/>
      <c r="E22" s="103" t="s">
        <v>166</v>
      </c>
      <c r="F22" s="16"/>
      <c r="G22" s="4"/>
      <c r="H22" s="16"/>
      <c r="I22" s="12"/>
    </row>
    <row r="23" spans="1:9" s="11" customFormat="1" ht="12.75">
      <c r="A23" s="16" t="s">
        <v>106</v>
      </c>
      <c r="B23" s="4"/>
      <c r="C23" s="20">
        <v>11682</v>
      </c>
      <c r="D23" s="16"/>
      <c r="E23" s="103" t="s">
        <v>166</v>
      </c>
      <c r="F23" s="16"/>
      <c r="G23" s="4"/>
      <c r="H23" s="16"/>
      <c r="I23" s="12"/>
    </row>
    <row r="24" spans="1:9" s="11" customFormat="1" ht="12.75">
      <c r="A24" s="16" t="s">
        <v>121</v>
      </c>
      <c r="B24" s="65"/>
      <c r="C24" s="20">
        <v>6422</v>
      </c>
      <c r="D24" s="16"/>
      <c r="E24" s="103" t="s">
        <v>166</v>
      </c>
      <c r="F24" s="16"/>
      <c r="G24" s="4"/>
      <c r="H24" s="16"/>
      <c r="I24" s="12"/>
    </row>
    <row r="25" spans="1:9" s="11" customFormat="1" ht="12.75">
      <c r="A25" s="16"/>
      <c r="B25" s="65"/>
      <c r="C25" s="21">
        <f>SUM(C19:C24)</f>
        <v>168370</v>
      </c>
      <c r="D25" s="16"/>
      <c r="E25" s="106" t="s">
        <v>166</v>
      </c>
      <c r="F25" s="16"/>
      <c r="G25" s="4"/>
      <c r="H25" s="16"/>
      <c r="I25" s="12"/>
    </row>
    <row r="26" spans="1:9" s="11" customFormat="1" ht="12.75">
      <c r="A26" s="22" t="s">
        <v>3</v>
      </c>
      <c r="B26" s="66"/>
      <c r="C26" s="20"/>
      <c r="D26" s="16"/>
      <c r="E26" s="104"/>
      <c r="F26" s="16"/>
      <c r="G26" s="4"/>
      <c r="H26" s="16"/>
      <c r="I26" s="12"/>
    </row>
    <row r="27" spans="1:9" s="11" customFormat="1" ht="12.75">
      <c r="A27" s="16" t="s">
        <v>109</v>
      </c>
      <c r="B27" s="65"/>
      <c r="C27" s="20">
        <v>35467</v>
      </c>
      <c r="D27" s="16"/>
      <c r="E27" s="103" t="s">
        <v>166</v>
      </c>
      <c r="F27" s="16"/>
      <c r="G27" s="4"/>
      <c r="H27" s="16"/>
      <c r="I27" s="12"/>
    </row>
    <row r="28" spans="1:9" s="11" customFormat="1" ht="12.75">
      <c r="A28" s="16" t="s">
        <v>110</v>
      </c>
      <c r="B28" s="65"/>
      <c r="C28" s="20">
        <v>38152</v>
      </c>
      <c r="D28" s="16"/>
      <c r="E28" s="103" t="s">
        <v>166</v>
      </c>
      <c r="F28" s="16"/>
      <c r="G28" s="4"/>
      <c r="H28" s="16"/>
      <c r="I28" s="12"/>
    </row>
    <row r="29" spans="1:9" s="11" customFormat="1" ht="12.75">
      <c r="A29" s="16" t="s">
        <v>111</v>
      </c>
      <c r="B29" s="65"/>
      <c r="C29" s="20">
        <v>7541</v>
      </c>
      <c r="D29" s="16"/>
      <c r="E29" s="103" t="s">
        <v>166</v>
      </c>
      <c r="F29" s="16"/>
      <c r="G29" s="4"/>
      <c r="H29" s="16"/>
      <c r="I29" s="12"/>
    </row>
    <row r="30" spans="1:9" s="11" customFormat="1" ht="12.75">
      <c r="A30" s="16" t="s">
        <v>18</v>
      </c>
      <c r="B30" s="68">
        <v>19</v>
      </c>
      <c r="C30" s="20">
        <f>53720+4344+81+1725+4493</f>
        <v>64363</v>
      </c>
      <c r="D30" s="16"/>
      <c r="E30" s="103" t="s">
        <v>166</v>
      </c>
      <c r="F30" s="16"/>
      <c r="G30" s="4"/>
      <c r="H30" s="16"/>
      <c r="I30" s="12"/>
    </row>
    <row r="31" spans="1:9" s="11" customFormat="1" ht="12.75">
      <c r="A31" s="16" t="s">
        <v>112</v>
      </c>
      <c r="B31" s="65"/>
      <c r="C31" s="20">
        <v>1736</v>
      </c>
      <c r="D31" s="16"/>
      <c r="E31" s="103" t="s">
        <v>166</v>
      </c>
      <c r="F31" s="16"/>
      <c r="G31" s="4"/>
      <c r="H31" s="16"/>
      <c r="I31" s="12"/>
    </row>
    <row r="32" spans="1:9" s="11" customFormat="1" ht="12.75">
      <c r="A32" s="16"/>
      <c r="B32" s="65"/>
      <c r="C32" s="21">
        <f>SUM(C27:C31)</f>
        <v>147259</v>
      </c>
      <c r="D32" s="16"/>
      <c r="E32" s="106" t="s">
        <v>166</v>
      </c>
      <c r="F32" s="16"/>
      <c r="G32" s="4"/>
      <c r="H32" s="16"/>
      <c r="I32" s="12"/>
    </row>
    <row r="33" spans="2:9" s="11" customFormat="1" ht="12.75">
      <c r="B33" s="58"/>
      <c r="E33" s="12"/>
      <c r="G33" s="12"/>
      <c r="I33" s="12"/>
    </row>
    <row r="34" spans="1:9" s="11" customFormat="1" ht="12.75">
      <c r="A34" s="18" t="s">
        <v>6</v>
      </c>
      <c r="B34" s="67"/>
      <c r="C34" s="11">
        <f>+C25-C32</f>
        <v>21111</v>
      </c>
      <c r="E34" s="101" t="s">
        <v>166</v>
      </c>
      <c r="G34" s="12"/>
      <c r="I34" s="12"/>
    </row>
    <row r="35" spans="2:9" s="11" customFormat="1" ht="12.75">
      <c r="B35" s="12"/>
      <c r="E35" s="12"/>
      <c r="G35" s="12"/>
      <c r="I35" s="12"/>
    </row>
    <row r="36" spans="2:9" s="11" customFormat="1" ht="13.5" thickBot="1">
      <c r="B36" s="12"/>
      <c r="C36" s="23">
        <f>C34+C15+C16</f>
        <v>111594</v>
      </c>
      <c r="E36" s="97" t="s">
        <v>166</v>
      </c>
      <c r="G36" s="12"/>
      <c r="I36" s="12"/>
    </row>
    <row r="37" spans="2:9" s="11" customFormat="1" ht="13.5" thickTop="1">
      <c r="B37" s="12"/>
      <c r="E37" s="12"/>
      <c r="G37" s="12"/>
      <c r="I37" s="12"/>
    </row>
    <row r="38" spans="1:5" ht="12.75">
      <c r="A38" s="9" t="s">
        <v>7</v>
      </c>
      <c r="B38" s="64"/>
      <c r="C38" s="11">
        <v>60290</v>
      </c>
      <c r="E38" s="101" t="s">
        <v>166</v>
      </c>
    </row>
    <row r="39" spans="1:5" ht="12.75">
      <c r="A39" s="9" t="s">
        <v>113</v>
      </c>
      <c r="B39" s="64"/>
      <c r="C39" s="16">
        <v>19523</v>
      </c>
      <c r="D39" s="39"/>
      <c r="E39" s="105" t="s">
        <v>166</v>
      </c>
    </row>
    <row r="40" spans="1:5" ht="12.75">
      <c r="A40" s="9" t="s">
        <v>165</v>
      </c>
      <c r="B40" s="64"/>
      <c r="C40" s="16">
        <v>3199</v>
      </c>
      <c r="E40" s="105" t="s">
        <v>166</v>
      </c>
    </row>
    <row r="41" spans="1:5" ht="12.75">
      <c r="A41" s="9" t="s">
        <v>19</v>
      </c>
      <c r="B41" s="6"/>
      <c r="C41" s="25">
        <f>SUM(C38:C40)</f>
        <v>83012</v>
      </c>
      <c r="E41" s="107" t="s">
        <v>166</v>
      </c>
    </row>
    <row r="42" spans="1:5" ht="12.75">
      <c r="A42" s="9" t="s">
        <v>101</v>
      </c>
      <c r="B42" s="6"/>
      <c r="C42" s="16">
        <v>4716</v>
      </c>
      <c r="E42" s="105" t="s">
        <v>166</v>
      </c>
    </row>
    <row r="43" spans="1:5" ht="12.75">
      <c r="A43" s="9" t="s">
        <v>20</v>
      </c>
      <c r="B43" s="6">
        <v>19</v>
      </c>
      <c r="C43" s="16">
        <f>15793+187</f>
        <v>15980</v>
      </c>
      <c r="E43" s="105" t="s">
        <v>166</v>
      </c>
    </row>
    <row r="44" spans="1:5" ht="12.75">
      <c r="A44" s="9" t="s">
        <v>114</v>
      </c>
      <c r="B44" s="6"/>
      <c r="C44" s="16">
        <v>6869</v>
      </c>
      <c r="E44" s="105" t="s">
        <v>166</v>
      </c>
    </row>
    <row r="45" spans="1:5" ht="12.75">
      <c r="A45" s="9" t="s">
        <v>15</v>
      </c>
      <c r="B45" s="6"/>
      <c r="C45" s="16">
        <v>1017</v>
      </c>
      <c r="E45" s="105" t="s">
        <v>166</v>
      </c>
    </row>
    <row r="46" spans="1:5" ht="13.5" thickBot="1">
      <c r="A46" s="9"/>
      <c r="B46" s="64"/>
      <c r="C46" s="23">
        <f>SUM(C41:C45)-0.5</f>
        <v>111593.5</v>
      </c>
      <c r="E46" s="97" t="s">
        <v>166</v>
      </c>
    </row>
    <row r="47" spans="1:9" ht="13.5" thickTop="1">
      <c r="A47" s="26"/>
      <c r="B47" s="6"/>
      <c r="C47" s="27"/>
      <c r="E47" s="27"/>
      <c r="G47" s="28"/>
      <c r="I47" s="29"/>
    </row>
    <row r="48" spans="1:9" ht="12.75" hidden="1">
      <c r="A48" s="56" t="s">
        <v>102</v>
      </c>
      <c r="B48" s="56"/>
      <c r="C48" s="57">
        <f>(C41+C42)/120580</f>
        <v>0.7275501741582352</v>
      </c>
      <c r="E48" s="57" t="e">
        <f>(E41+E42)/120580</f>
        <v>#VALUE!</v>
      </c>
      <c r="G48" s="28"/>
      <c r="I48" s="29"/>
    </row>
    <row r="49" spans="1:9" ht="12.75">
      <c r="A49" s="26"/>
      <c r="B49" s="26"/>
      <c r="C49" s="27"/>
      <c r="G49" s="28"/>
      <c r="I49" s="29"/>
    </row>
    <row r="50" spans="1:10" ht="12.75">
      <c r="A50" s="11" t="s">
        <v>46</v>
      </c>
      <c r="B50" s="11"/>
      <c r="C50" s="30"/>
      <c r="G50" s="31"/>
      <c r="I50" s="32"/>
      <c r="J50" s="33"/>
    </row>
    <row r="51" spans="1:10" ht="12.75">
      <c r="A51" s="11"/>
      <c r="B51" s="11"/>
      <c r="C51" s="30"/>
      <c r="G51" s="31"/>
      <c r="I51" s="32"/>
      <c r="J51" s="33"/>
    </row>
    <row r="52" spans="1:10" ht="12.75">
      <c r="A52" s="11"/>
      <c r="B52" s="11"/>
      <c r="C52" s="30"/>
      <c r="G52" s="31"/>
      <c r="I52" s="32"/>
      <c r="J52" s="33"/>
    </row>
    <row r="53" spans="1:10" ht="12.75">
      <c r="A53" s="11"/>
      <c r="B53" s="11"/>
      <c r="C53" s="30"/>
      <c r="G53" s="31"/>
      <c r="I53" s="32"/>
      <c r="J53" s="33"/>
    </row>
    <row r="54" spans="1:10" ht="12.75">
      <c r="A54" s="11"/>
      <c r="B54" s="11"/>
      <c r="C54" s="30"/>
      <c r="G54" s="31"/>
      <c r="I54" s="32"/>
      <c r="J54" s="33"/>
    </row>
    <row r="55" spans="1:10" ht="12.75">
      <c r="A55" s="11"/>
      <c r="B55" s="11"/>
      <c r="C55" s="30"/>
      <c r="G55" s="31"/>
      <c r="I55" s="32"/>
      <c r="J55" s="33"/>
    </row>
    <row r="56" spans="1:2" ht="12.75">
      <c r="A56" s="11" t="s">
        <v>48</v>
      </c>
      <c r="B56" s="11"/>
    </row>
    <row r="57" spans="1:2" ht="12.75">
      <c r="A57" s="11"/>
      <c r="B57" s="11"/>
    </row>
    <row r="58" spans="1:2" ht="12.75">
      <c r="A58" s="11"/>
      <c r="B58" s="11"/>
    </row>
    <row r="59" spans="1:2" ht="12.75">
      <c r="A59" s="11"/>
      <c r="B59" s="11"/>
    </row>
  </sheetData>
  <printOptions/>
  <pageMargins left="1" right="1" top="0.5" bottom="0.5" header="0.5" footer="0.5"/>
  <pageSetup fitToHeight="1" fitToWidth="1" horizontalDpi="600" verticalDpi="600" orientation="portrait" paperSize="9" scale="86"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H35"/>
  <sheetViews>
    <sheetView workbookViewId="0" topLeftCell="A1">
      <selection activeCell="B21" sqref="B21"/>
    </sheetView>
  </sheetViews>
  <sheetFormatPr defaultColWidth="9.140625" defaultRowHeight="12.75"/>
  <cols>
    <col min="1" max="1" width="30.00390625" style="5" customWidth="1"/>
    <col min="2" max="2" width="7.421875" style="11" customWidth="1"/>
    <col min="3" max="3" width="7.00390625" style="11" customWidth="1"/>
    <col min="4" max="4" width="13.28125" style="11" customWidth="1"/>
    <col min="5" max="5" width="11.421875" style="11" customWidth="1"/>
    <col min="6" max="6" width="12.140625" style="11" customWidth="1"/>
    <col min="7" max="7" width="9.140625" style="11" customWidth="1"/>
    <col min="8" max="16384" width="9.140625" style="5" customWidth="1"/>
  </cols>
  <sheetData>
    <row r="1" ht="12.75">
      <c r="A1" s="7" t="str">
        <f>'IS'!A1</f>
        <v>COMINTEL CORPORATION BHD</v>
      </c>
    </row>
    <row r="2" ht="12.75">
      <c r="A2" s="34" t="str">
        <f>'IS'!A2</f>
        <v>(Company No. 630068-T)</v>
      </c>
    </row>
    <row r="3" ht="12.75">
      <c r="A3" s="34"/>
    </row>
    <row r="5" ht="12.75">
      <c r="A5" s="9" t="s">
        <v>49</v>
      </c>
    </row>
    <row r="6" ht="12.75">
      <c r="A6" s="9" t="str">
        <f>'IS'!A6</f>
        <v>FOR THE SECOND QUARTER ENDED 31 JULY 2004</v>
      </c>
    </row>
    <row r="7" ht="12.75">
      <c r="A7" s="9" t="str">
        <f>'IS'!A7</f>
        <v>(The figures have not been audited)</v>
      </c>
    </row>
    <row r="8" ht="12.75">
      <c r="A8" s="9"/>
    </row>
    <row r="9" spans="5:6" ht="25.5" customHeight="1">
      <c r="E9" s="100" t="s">
        <v>170</v>
      </c>
      <c r="F9" s="100" t="s">
        <v>169</v>
      </c>
    </row>
    <row r="10" spans="4:8" ht="12.75">
      <c r="D10" s="12" t="s">
        <v>50</v>
      </c>
      <c r="E10" s="12" t="s">
        <v>50</v>
      </c>
      <c r="F10" s="12" t="s">
        <v>167</v>
      </c>
      <c r="H10" s="6"/>
    </row>
    <row r="11" spans="4:8" ht="12.75">
      <c r="D11" s="12" t="s">
        <v>35</v>
      </c>
      <c r="E11" s="12" t="s">
        <v>117</v>
      </c>
      <c r="F11" s="12" t="s">
        <v>168</v>
      </c>
      <c r="G11" s="12" t="s">
        <v>14</v>
      </c>
      <c r="H11" s="6"/>
    </row>
    <row r="12" spans="4:8" ht="12.75">
      <c r="D12" s="12" t="s">
        <v>5</v>
      </c>
      <c r="E12" s="12" t="s">
        <v>5</v>
      </c>
      <c r="F12" s="12" t="s">
        <v>5</v>
      </c>
      <c r="G12" s="12" t="s">
        <v>5</v>
      </c>
      <c r="H12" s="6"/>
    </row>
    <row r="13" spans="4:8" ht="12.75">
      <c r="D13" s="12"/>
      <c r="E13" s="12"/>
      <c r="F13" s="12"/>
      <c r="G13" s="12"/>
      <c r="H13" s="6"/>
    </row>
    <row r="14" spans="1:7" ht="12.75">
      <c r="A14" s="5" t="s">
        <v>116</v>
      </c>
      <c r="D14" s="24" t="s">
        <v>45</v>
      </c>
      <c r="E14" s="11">
        <v>0</v>
      </c>
      <c r="F14" s="16">
        <v>0</v>
      </c>
      <c r="G14" s="24" t="s">
        <v>45</v>
      </c>
    </row>
    <row r="16" spans="1:7" ht="12.75">
      <c r="A16" s="5" t="s">
        <v>51</v>
      </c>
      <c r="D16" s="11">
        <f>'BS'!C38</f>
        <v>60290</v>
      </c>
      <c r="E16" s="11">
        <f>'BS'!C39</f>
        <v>19523</v>
      </c>
      <c r="F16" s="16">
        <v>0</v>
      </c>
      <c r="G16" s="11">
        <f>SUM(D16:E16)</f>
        <v>79813</v>
      </c>
    </row>
    <row r="17" spans="4:7" ht="12.75">
      <c r="D17" s="16"/>
      <c r="E17" s="16"/>
      <c r="F17" s="16"/>
      <c r="G17" s="16"/>
    </row>
    <row r="18" spans="1:7" ht="12.75">
      <c r="A18" s="5" t="s">
        <v>42</v>
      </c>
      <c r="D18" s="16">
        <v>0</v>
      </c>
      <c r="E18" s="16">
        <v>0</v>
      </c>
      <c r="F18" s="16">
        <v>3199</v>
      </c>
      <c r="G18" s="16">
        <f>SUM(D18:F18)</f>
        <v>3199</v>
      </c>
    </row>
    <row r="20" spans="1:7" ht="13.5" thickBot="1">
      <c r="A20" s="35" t="s">
        <v>160</v>
      </c>
      <c r="D20" s="23">
        <f>SUM(D14:D19)</f>
        <v>60290</v>
      </c>
      <c r="E20" s="23">
        <f>SUM(E14:E19)</f>
        <v>19523</v>
      </c>
      <c r="F20" s="23">
        <f>SUM(F14:F19)</f>
        <v>3199</v>
      </c>
      <c r="G20" s="23">
        <f>SUM(G14:G19)</f>
        <v>83012</v>
      </c>
    </row>
    <row r="21" ht="13.5" thickTop="1"/>
    <row r="23" ht="12.75">
      <c r="A23" s="11" t="s">
        <v>46</v>
      </c>
    </row>
    <row r="24" ht="12.75">
      <c r="A24" s="11"/>
    </row>
    <row r="25" ht="12.75">
      <c r="A25" s="11" t="s">
        <v>47</v>
      </c>
    </row>
    <row r="26" spans="1:7" ht="12.75">
      <c r="A26" s="54"/>
      <c r="B26" s="54"/>
      <c r="C26" s="54"/>
      <c r="D26" s="54"/>
      <c r="E26" s="54"/>
      <c r="F26" s="54"/>
      <c r="G26" s="54"/>
    </row>
    <row r="27" spans="1:7" ht="12.75">
      <c r="A27" s="54"/>
      <c r="B27" s="54"/>
      <c r="C27" s="54"/>
      <c r="D27" s="54"/>
      <c r="E27" s="54"/>
      <c r="F27" s="54"/>
      <c r="G27" s="54"/>
    </row>
    <row r="28" spans="1:7" ht="12.75">
      <c r="A28" s="54"/>
      <c r="B28" s="54"/>
      <c r="C28" s="54"/>
      <c r="D28" s="54"/>
      <c r="E28" s="54"/>
      <c r="F28" s="54"/>
      <c r="G28" s="54"/>
    </row>
    <row r="29" spans="1:7" ht="12.75">
      <c r="A29" s="54"/>
      <c r="B29" s="54"/>
      <c r="C29" s="54"/>
      <c r="D29" s="54"/>
      <c r="E29" s="54"/>
      <c r="F29" s="54"/>
      <c r="G29" s="54"/>
    </row>
    <row r="30" spans="1:7" ht="12.75">
      <c r="A30" s="54"/>
      <c r="B30" s="54"/>
      <c r="C30" s="54"/>
      <c r="D30" s="54"/>
      <c r="E30" s="54"/>
      <c r="F30" s="54"/>
      <c r="G30" s="54"/>
    </row>
    <row r="31" ht="12.75">
      <c r="A31" s="11"/>
    </row>
    <row r="32" ht="12.75">
      <c r="A32" s="11"/>
    </row>
    <row r="33" ht="12.75">
      <c r="A33" s="11"/>
    </row>
    <row r="34" ht="12.75">
      <c r="A34" s="11"/>
    </row>
    <row r="35" ht="12.75">
      <c r="H35" s="36"/>
    </row>
  </sheetData>
  <printOptions horizontalCentered="1"/>
  <pageMargins left="1" right="1" top="0.5" bottom="0.5" header="0.5" footer="0.5"/>
  <pageSetup fitToHeight="1" fitToWidth="1" horizontalDpi="600" verticalDpi="600" orientation="portrait" paperSize="9" scale="90" r:id="rId2"/>
  <drawing r:id="rId1"/>
</worksheet>
</file>

<file path=xl/worksheets/sheet4.xml><?xml version="1.0" encoding="utf-8"?>
<worksheet xmlns="http://schemas.openxmlformats.org/spreadsheetml/2006/main" xmlns:r="http://schemas.openxmlformats.org/officeDocument/2006/relationships">
  <dimension ref="A1:H50"/>
  <sheetViews>
    <sheetView workbookViewId="0" topLeftCell="A1">
      <selection activeCell="E10" sqref="E10"/>
    </sheetView>
  </sheetViews>
  <sheetFormatPr defaultColWidth="9.140625" defaultRowHeight="12.75"/>
  <cols>
    <col min="1" max="1" width="42.00390625" style="5" customWidth="1"/>
    <col min="2" max="2" width="3.421875" style="5" customWidth="1"/>
    <col min="3" max="3" width="14.57421875" style="2" bestFit="1" customWidth="1"/>
    <col min="4" max="4" width="1.7109375" style="5" customWidth="1"/>
    <col min="5" max="5" width="15.421875" style="5" customWidth="1"/>
    <col min="6" max="16384" width="9.140625" style="5" customWidth="1"/>
  </cols>
  <sheetData>
    <row r="1" ht="12.75">
      <c r="A1" s="7" t="str">
        <f>'IS'!A1</f>
        <v>COMINTEL CORPORATION BHD</v>
      </c>
    </row>
    <row r="2" ht="12.75">
      <c r="A2" s="34" t="str">
        <f>'IS'!A2</f>
        <v>(Company No. 630068-T)</v>
      </c>
    </row>
    <row r="3" ht="12.75">
      <c r="A3" s="34"/>
    </row>
    <row r="5" ht="12.75">
      <c r="A5" s="9" t="s">
        <v>52</v>
      </c>
    </row>
    <row r="6" ht="12.75">
      <c r="A6" s="9" t="str">
        <f>'IS'!A6</f>
        <v>FOR THE SECOND QUARTER ENDED 31 JULY 2004</v>
      </c>
    </row>
    <row r="7" spans="1:3" ht="12.75">
      <c r="A7" s="9" t="str">
        <f>'IS'!A7</f>
        <v>(The figures have not been audited)</v>
      </c>
      <c r="C7" s="37"/>
    </row>
    <row r="8" spans="1:5" ht="12.75">
      <c r="A8" s="9"/>
      <c r="C8" s="6"/>
      <c r="E8" s="6"/>
    </row>
    <row r="9" spans="1:5" ht="12.75">
      <c r="A9" s="9"/>
      <c r="E9" s="6" t="s">
        <v>158</v>
      </c>
    </row>
    <row r="10" spans="1:5" ht="12.75">
      <c r="A10" s="9"/>
      <c r="D10" s="6"/>
      <c r="E10" s="6" t="s">
        <v>53</v>
      </c>
    </row>
    <row r="11" spans="1:5" ht="12.75">
      <c r="A11" s="9"/>
      <c r="E11" s="6" t="s">
        <v>136</v>
      </c>
    </row>
    <row r="12" spans="1:5" ht="12.75">
      <c r="A12" s="9"/>
      <c r="B12" s="9"/>
      <c r="D12" s="49"/>
      <c r="E12" s="49" t="str">
        <f>'IS'!C13</f>
        <v>31.07.2004</v>
      </c>
    </row>
    <row r="13" spans="1:5" ht="12.75">
      <c r="A13" s="9"/>
      <c r="D13" s="38"/>
      <c r="E13" s="38" t="s">
        <v>5</v>
      </c>
    </row>
    <row r="14" spans="1:5" ht="12.75">
      <c r="A14" s="9"/>
      <c r="E14" s="37"/>
    </row>
    <row r="15" spans="1:5" ht="12.75">
      <c r="A15" s="9" t="s">
        <v>99</v>
      </c>
      <c r="D15" s="11"/>
      <c r="E15" s="2">
        <v>-17909</v>
      </c>
    </row>
    <row r="16" spans="1:5" ht="12.75">
      <c r="A16" s="9"/>
      <c r="D16" s="11"/>
      <c r="E16" s="2"/>
    </row>
    <row r="17" spans="1:5" ht="12.75">
      <c r="A17" s="9" t="s">
        <v>137</v>
      </c>
      <c r="D17" s="11"/>
      <c r="E17" s="2">
        <v>488</v>
      </c>
    </row>
    <row r="18" spans="4:5" ht="12.75">
      <c r="D18" s="11"/>
      <c r="E18" s="3"/>
    </row>
    <row r="19" spans="1:5" ht="12.75">
      <c r="A19" s="9" t="s">
        <v>100</v>
      </c>
      <c r="D19" s="11"/>
      <c r="E19" s="3">
        <v>8290</v>
      </c>
    </row>
    <row r="20" spans="4:5" ht="12.75">
      <c r="D20" s="11"/>
      <c r="E20" s="52"/>
    </row>
    <row r="21" spans="1:5" ht="12.75">
      <c r="A21" s="9" t="s">
        <v>119</v>
      </c>
      <c r="D21" s="11"/>
      <c r="E21" s="3">
        <f>E15+E17+E19</f>
        <v>-9131</v>
      </c>
    </row>
    <row r="22" spans="4:5" ht="12.75">
      <c r="D22" s="11"/>
      <c r="E22" s="3"/>
    </row>
    <row r="23" spans="1:5" ht="12.75">
      <c r="A23" s="9" t="s">
        <v>120</v>
      </c>
      <c r="D23" s="11"/>
      <c r="E23" s="3">
        <v>25509</v>
      </c>
    </row>
    <row r="24" spans="4:5" ht="12.75">
      <c r="D24" s="11"/>
      <c r="E24" s="3"/>
    </row>
    <row r="25" spans="1:5" ht="13.5" thickBot="1">
      <c r="A25" s="9" t="s">
        <v>118</v>
      </c>
      <c r="D25" s="11"/>
      <c r="E25" s="53">
        <f>SUM(E21:E24)</f>
        <v>16378</v>
      </c>
    </row>
    <row r="26" ht="13.5" thickTop="1">
      <c r="E26" s="51"/>
    </row>
    <row r="27" spans="1:5" ht="12.75">
      <c r="A27" s="9" t="s">
        <v>122</v>
      </c>
      <c r="E27" s="51"/>
    </row>
    <row r="28" spans="1:5" ht="12.75">
      <c r="A28" s="9"/>
      <c r="E28" s="51"/>
    </row>
    <row r="29" spans="1:5" ht="12.75">
      <c r="A29" s="9" t="s">
        <v>123</v>
      </c>
      <c r="E29" s="60">
        <v>11682</v>
      </c>
    </row>
    <row r="30" spans="1:5" ht="12.75">
      <c r="A30" s="9" t="s">
        <v>121</v>
      </c>
      <c r="E30" s="60">
        <v>6422</v>
      </c>
    </row>
    <row r="31" spans="1:5" ht="12.75">
      <c r="A31" s="9" t="s">
        <v>124</v>
      </c>
      <c r="E31" s="60">
        <v>-1726</v>
      </c>
    </row>
    <row r="32" ht="12.75">
      <c r="E32" s="60"/>
    </row>
    <row r="33" spans="1:5" ht="13.5" thickBot="1">
      <c r="A33" s="9" t="s">
        <v>118</v>
      </c>
      <c r="E33" s="61">
        <f>SUM(E29:E32)</f>
        <v>16378</v>
      </c>
    </row>
    <row r="34" spans="3:5" ht="13.5" thickTop="1">
      <c r="C34" s="51"/>
      <c r="E34" s="16"/>
    </row>
    <row r="35" ht="12.75">
      <c r="A35" s="11" t="s">
        <v>46</v>
      </c>
    </row>
    <row r="39" ht="13.5" customHeight="1"/>
    <row r="40" ht="12.75">
      <c r="A40" s="11"/>
    </row>
    <row r="41" ht="12.75">
      <c r="A41" s="11"/>
    </row>
    <row r="42" ht="12.75">
      <c r="A42" s="11"/>
    </row>
    <row r="43" spans="3:8" s="11" customFormat="1" ht="12.75">
      <c r="C43" s="2"/>
      <c r="D43" s="12"/>
      <c r="F43" s="12"/>
      <c r="H43" s="12"/>
    </row>
    <row r="44" spans="3:8" s="11" customFormat="1" ht="12.75">
      <c r="C44" s="2"/>
      <c r="D44" s="12"/>
      <c r="F44" s="12"/>
      <c r="H44" s="12"/>
    </row>
    <row r="45" spans="3:8" ht="12.75">
      <c r="C45" s="37"/>
      <c r="D45" s="6"/>
      <c r="F45" s="6"/>
      <c r="H45" s="6"/>
    </row>
    <row r="46" spans="3:8" ht="12.75">
      <c r="C46" s="37"/>
      <c r="D46" s="6"/>
      <c r="F46" s="6"/>
      <c r="H46" s="6"/>
    </row>
    <row r="47" spans="3:8" ht="12.75">
      <c r="C47" s="37"/>
      <c r="D47" s="6"/>
      <c r="F47" s="6"/>
      <c r="H47" s="6"/>
    </row>
    <row r="48" spans="3:8" ht="12.75">
      <c r="C48" s="37"/>
      <c r="D48" s="6"/>
      <c r="F48" s="6"/>
      <c r="H48" s="6"/>
    </row>
    <row r="49" spans="3:8" ht="12.75">
      <c r="C49" s="37"/>
      <c r="D49" s="6"/>
      <c r="F49" s="6"/>
      <c r="H49" s="6"/>
    </row>
    <row r="50" spans="3:8" ht="12.75">
      <c r="C50" s="37"/>
      <c r="D50" s="6"/>
      <c r="F50" s="6"/>
      <c r="H50" s="6"/>
    </row>
  </sheetData>
  <printOptions/>
  <pageMargins left="1" right="1" top="0.5" bottom="0.5" header="0.5" footer="0.5"/>
  <pageSetup horizontalDpi="1200" verticalDpi="1200" orientation="portrait" paperSize="9" r:id="rId2"/>
  <drawing r:id="rId1"/>
</worksheet>
</file>

<file path=xl/worksheets/sheet5.xml><?xml version="1.0" encoding="utf-8"?>
<worksheet xmlns="http://schemas.openxmlformats.org/spreadsheetml/2006/main" xmlns:r="http://schemas.openxmlformats.org/officeDocument/2006/relationships">
  <dimension ref="A1:K299"/>
  <sheetViews>
    <sheetView tabSelected="1" workbookViewId="0" topLeftCell="A1">
      <selection activeCell="K9" sqref="K9"/>
    </sheetView>
  </sheetViews>
  <sheetFormatPr defaultColWidth="9.140625" defaultRowHeight="12.75"/>
  <cols>
    <col min="1" max="1" width="4.57421875" style="41" customWidth="1"/>
    <col min="2" max="2" width="11.57421875" style="5" customWidth="1"/>
    <col min="3" max="3" width="14.7109375" style="5" customWidth="1"/>
    <col min="4" max="4" width="9.28125" style="5" customWidth="1"/>
    <col min="5" max="5" width="12.8515625" style="5" customWidth="1"/>
    <col min="6" max="6" width="9.8515625" style="5" customWidth="1"/>
    <col min="7" max="7" width="9.28125" style="5" customWidth="1"/>
    <col min="8" max="8" width="11.140625" style="5" customWidth="1"/>
    <col min="9" max="10" width="9.28125" style="5" customWidth="1"/>
    <col min="11" max="16384" width="9.140625" style="5" customWidth="1"/>
  </cols>
  <sheetData>
    <row r="1" ht="12.75">
      <c r="A1" s="7" t="s">
        <v>103</v>
      </c>
    </row>
    <row r="2" ht="12.75">
      <c r="A2" s="34" t="s">
        <v>104</v>
      </c>
    </row>
    <row r="3" ht="12.75">
      <c r="A3" s="34"/>
    </row>
    <row r="4" ht="12.75">
      <c r="A4" s="42"/>
    </row>
    <row r="5" ht="12.75">
      <c r="A5" s="41" t="s">
        <v>125</v>
      </c>
    </row>
    <row r="8" spans="1:2" ht="12.75">
      <c r="A8" s="43" t="s">
        <v>16</v>
      </c>
      <c r="B8" s="9" t="s">
        <v>54</v>
      </c>
    </row>
    <row r="12" ht="12.75">
      <c r="K12" s="39"/>
    </row>
    <row r="25" spans="1:2" ht="12.75">
      <c r="A25" s="43" t="s">
        <v>13</v>
      </c>
      <c r="B25" s="9" t="s">
        <v>55</v>
      </c>
    </row>
    <row r="37" spans="1:2" ht="12.75">
      <c r="A37" s="43" t="s">
        <v>56</v>
      </c>
      <c r="B37" s="9" t="s">
        <v>57</v>
      </c>
    </row>
    <row r="38" spans="1:2" ht="12.75">
      <c r="A38" s="43"/>
      <c r="B38" s="9"/>
    </row>
    <row r="39" spans="1:3" ht="12.75">
      <c r="A39" s="43"/>
      <c r="B39" s="37" t="s">
        <v>138</v>
      </c>
      <c r="C39" s="37"/>
    </row>
    <row r="40" spans="1:3" ht="12.75">
      <c r="A40" s="43"/>
      <c r="B40" s="37"/>
      <c r="C40" s="37"/>
    </row>
    <row r="41" spans="2:3" ht="12.75">
      <c r="B41" s="37"/>
      <c r="C41" s="37"/>
    </row>
    <row r="42" spans="1:2" ht="12.75">
      <c r="A42" s="43" t="s">
        <v>10</v>
      </c>
      <c r="B42" s="9" t="s">
        <v>126</v>
      </c>
    </row>
    <row r="44" spans="2:9" ht="12.75">
      <c r="B44" s="112" t="s">
        <v>127</v>
      </c>
      <c r="C44" s="112"/>
      <c r="D44" s="112"/>
      <c r="E44" s="112"/>
      <c r="F44" s="112"/>
      <c r="G44" s="112"/>
      <c r="H44" s="112"/>
      <c r="I44" s="112"/>
    </row>
    <row r="45" spans="2:9" ht="12.75">
      <c r="B45" s="112"/>
      <c r="C45" s="112"/>
      <c r="D45" s="112"/>
      <c r="E45" s="112"/>
      <c r="F45" s="112"/>
      <c r="G45" s="112"/>
      <c r="H45" s="112"/>
      <c r="I45" s="112"/>
    </row>
    <row r="47" spans="1:2" ht="12.75">
      <c r="A47" s="43" t="s">
        <v>58</v>
      </c>
      <c r="B47" s="9" t="s">
        <v>59</v>
      </c>
    </row>
    <row r="49" ht="12.75">
      <c r="B49" s="5" t="s">
        <v>128</v>
      </c>
    </row>
    <row r="52" spans="1:2" ht="12.75">
      <c r="A52" s="43" t="s">
        <v>60</v>
      </c>
      <c r="B52" s="44" t="s">
        <v>61</v>
      </c>
    </row>
    <row r="62" spans="6:7" ht="12.75">
      <c r="F62" s="30"/>
      <c r="G62" s="30"/>
    </row>
    <row r="63" spans="1:7" ht="12.75">
      <c r="A63" s="43" t="s">
        <v>62</v>
      </c>
      <c r="B63" s="9" t="s">
        <v>63</v>
      </c>
      <c r="G63" s="30"/>
    </row>
    <row r="68" spans="1:2" ht="12.75">
      <c r="A68" s="43" t="s">
        <v>171</v>
      </c>
      <c r="B68" s="9" t="s">
        <v>64</v>
      </c>
    </row>
    <row r="71" ht="12.75">
      <c r="J71" s="5" t="s">
        <v>158</v>
      </c>
    </row>
    <row r="88" spans="1:2" ht="12.75">
      <c r="A88" s="43" t="s">
        <v>172</v>
      </c>
      <c r="B88" s="9" t="s">
        <v>66</v>
      </c>
    </row>
    <row r="106" spans="1:2" ht="12.75">
      <c r="A106" s="43" t="s">
        <v>173</v>
      </c>
      <c r="B106" s="9" t="s">
        <v>68</v>
      </c>
    </row>
    <row r="112" spans="1:2" ht="12.75">
      <c r="A112" s="43" t="s">
        <v>65</v>
      </c>
      <c r="B112" s="9" t="s">
        <v>70</v>
      </c>
    </row>
    <row r="114" spans="2:9" ht="12.75">
      <c r="B114" s="111" t="s">
        <v>164</v>
      </c>
      <c r="C114" s="111"/>
      <c r="D114" s="111"/>
      <c r="E114" s="111"/>
      <c r="F114" s="111"/>
      <c r="G114" s="111"/>
      <c r="H114" s="111"/>
      <c r="I114" s="111"/>
    </row>
    <row r="115" spans="2:9" ht="12.75">
      <c r="B115" s="111"/>
      <c r="C115" s="111"/>
      <c r="D115" s="111"/>
      <c r="E115" s="111"/>
      <c r="F115" s="111"/>
      <c r="G115" s="111"/>
      <c r="H115" s="111"/>
      <c r="I115" s="111"/>
    </row>
    <row r="116" spans="2:9" ht="12.75">
      <c r="B116" s="111"/>
      <c r="C116" s="111"/>
      <c r="D116" s="111"/>
      <c r="E116" s="111"/>
      <c r="F116" s="111"/>
      <c r="G116" s="111"/>
      <c r="H116" s="111"/>
      <c r="I116" s="111"/>
    </row>
    <row r="117" spans="2:9" ht="12.75">
      <c r="B117" s="96"/>
      <c r="C117" s="96"/>
      <c r="D117" s="96"/>
      <c r="E117" s="96"/>
      <c r="F117" s="96"/>
      <c r="G117" s="96"/>
      <c r="H117" s="96"/>
      <c r="I117" s="96"/>
    </row>
    <row r="118" spans="2:9" ht="12.75">
      <c r="B118" s="96"/>
      <c r="C118" s="96"/>
      <c r="D118" s="96"/>
      <c r="E118" s="96"/>
      <c r="F118" s="96"/>
      <c r="G118" s="96"/>
      <c r="H118" s="96"/>
      <c r="I118" s="96"/>
    </row>
    <row r="119" spans="2:9" ht="12.75">
      <c r="B119" s="96"/>
      <c r="C119" s="96"/>
      <c r="D119" s="96"/>
      <c r="E119" s="96"/>
      <c r="F119" s="96"/>
      <c r="G119" s="96"/>
      <c r="H119" s="96"/>
      <c r="I119" s="96"/>
    </row>
    <row r="120" spans="2:9" ht="12.75">
      <c r="B120" s="96"/>
      <c r="C120" s="96"/>
      <c r="D120" s="96"/>
      <c r="E120" s="96"/>
      <c r="F120" s="96"/>
      <c r="G120" s="96"/>
      <c r="H120" s="96"/>
      <c r="I120" s="96"/>
    </row>
    <row r="121" spans="2:9" ht="12.75">
      <c r="B121" s="96"/>
      <c r="C121" s="96"/>
      <c r="D121" s="96"/>
      <c r="E121" s="96"/>
      <c r="F121" s="96"/>
      <c r="G121" s="96"/>
      <c r="H121" s="96"/>
      <c r="I121" s="96"/>
    </row>
    <row r="122" spans="2:9" ht="12.75">
      <c r="B122" s="96"/>
      <c r="C122" s="96"/>
      <c r="D122" s="96"/>
      <c r="E122" s="96"/>
      <c r="F122" s="96"/>
      <c r="G122" s="96"/>
      <c r="H122" s="96"/>
      <c r="I122" s="96"/>
    </row>
    <row r="123" spans="2:9" ht="12.75">
      <c r="B123" s="96"/>
      <c r="C123" s="96"/>
      <c r="D123" s="96"/>
      <c r="E123" s="96"/>
      <c r="F123" s="96"/>
      <c r="G123" s="96"/>
      <c r="H123" s="96"/>
      <c r="I123" s="96"/>
    </row>
    <row r="125" ht="12.75" hidden="1">
      <c r="F125" s="6" t="s">
        <v>5</v>
      </c>
    </row>
    <row r="126" spans="2:6" ht="12.75" hidden="1">
      <c r="B126" s="37" t="s">
        <v>0</v>
      </c>
      <c r="C126" s="37"/>
      <c r="D126" s="37"/>
      <c r="E126" s="37"/>
      <c r="F126" s="37"/>
    </row>
    <row r="127" spans="2:6" ht="12.75" hidden="1">
      <c r="B127" s="45" t="s">
        <v>71</v>
      </c>
      <c r="C127" s="37"/>
      <c r="D127" s="37"/>
      <c r="E127" s="37"/>
      <c r="F127" s="46">
        <v>1300</v>
      </c>
    </row>
    <row r="128" spans="2:6" ht="12.75" hidden="1">
      <c r="B128" s="37"/>
      <c r="C128" s="37"/>
      <c r="D128" s="37"/>
      <c r="E128" s="37"/>
      <c r="F128" s="37"/>
    </row>
    <row r="129" spans="1:6" ht="12.75">
      <c r="A129" s="43" t="s">
        <v>67</v>
      </c>
      <c r="B129" s="44" t="s">
        <v>73</v>
      </c>
      <c r="C129" s="37"/>
      <c r="D129" s="37"/>
      <c r="E129" s="37"/>
      <c r="F129" s="37"/>
    </row>
    <row r="130" spans="2:6" ht="12.75">
      <c r="B130" s="37"/>
      <c r="C130" s="37"/>
      <c r="D130" s="37"/>
      <c r="E130" s="37"/>
      <c r="F130" s="37"/>
    </row>
    <row r="137" ht="12.75">
      <c r="B137" s="9"/>
    </row>
    <row r="138" spans="1:2" ht="12.75">
      <c r="A138" s="43" t="s">
        <v>69</v>
      </c>
      <c r="B138" s="9" t="s">
        <v>75</v>
      </c>
    </row>
    <row r="146" spans="1:2" ht="12.75">
      <c r="A146" s="43" t="s">
        <v>72</v>
      </c>
      <c r="B146" s="9" t="s">
        <v>148</v>
      </c>
    </row>
    <row r="152" spans="1:2" ht="12.75">
      <c r="A152" s="43" t="s">
        <v>74</v>
      </c>
      <c r="B152" s="9" t="s">
        <v>4</v>
      </c>
    </row>
    <row r="153" spans="1:8" ht="12.75">
      <c r="A153" s="5"/>
      <c r="F153" s="6" t="s">
        <v>158</v>
      </c>
      <c r="H153" s="6" t="s">
        <v>158</v>
      </c>
    </row>
    <row r="154" spans="6:8" ht="12.75">
      <c r="F154" s="6" t="s">
        <v>139</v>
      </c>
      <c r="H154" s="6" t="s">
        <v>28</v>
      </c>
    </row>
    <row r="155" spans="6:8" ht="12.75">
      <c r="F155" s="6" t="s">
        <v>23</v>
      </c>
      <c r="H155" s="6" t="s">
        <v>31</v>
      </c>
    </row>
    <row r="156" spans="6:8" ht="12.75">
      <c r="F156" s="6" t="s">
        <v>152</v>
      </c>
      <c r="H156" s="6" t="str">
        <f>+F156</f>
        <v>31.07.2004</v>
      </c>
    </row>
    <row r="157" spans="6:8" ht="12.75">
      <c r="F157" s="6" t="s">
        <v>5</v>
      </c>
      <c r="H157" s="6" t="s">
        <v>5</v>
      </c>
    </row>
    <row r="158" spans="6:8" ht="12.75">
      <c r="F158" s="62" t="s">
        <v>129</v>
      </c>
      <c r="H158" s="62" t="s">
        <v>129</v>
      </c>
    </row>
    <row r="160" spans="2:8" ht="12.75">
      <c r="B160" s="37" t="s">
        <v>130</v>
      </c>
      <c r="C160" s="37"/>
      <c r="D160" s="37"/>
      <c r="E160" s="37"/>
      <c r="F160" s="46">
        <f>+F165-F163</f>
        <v>2114</v>
      </c>
      <c r="G160" s="46"/>
      <c r="H160" s="46">
        <f>+H165-H163</f>
        <v>3342</v>
      </c>
    </row>
    <row r="161" spans="2:8" ht="12.75" customHeight="1" hidden="1">
      <c r="B161" s="37"/>
      <c r="C161" s="37"/>
      <c r="D161" s="37"/>
      <c r="E161" s="37"/>
      <c r="F161" s="46"/>
      <c r="G161" s="46"/>
      <c r="H161" s="46"/>
    </row>
    <row r="162" spans="2:8" ht="12.75">
      <c r="B162" s="37" t="s">
        <v>131</v>
      </c>
      <c r="C162" s="37"/>
      <c r="D162" s="37"/>
      <c r="E162" s="37"/>
      <c r="F162" s="46"/>
      <c r="G162" s="46"/>
      <c r="H162" s="46"/>
    </row>
    <row r="163" spans="2:8" ht="12.75">
      <c r="B163" s="37" t="s">
        <v>132</v>
      </c>
      <c r="C163" s="37"/>
      <c r="D163" s="37"/>
      <c r="E163" s="37"/>
      <c r="F163" s="47">
        <f>490-1</f>
        <v>489</v>
      </c>
      <c r="G163" s="46"/>
      <c r="H163" s="47">
        <f>524-3</f>
        <v>521</v>
      </c>
    </row>
    <row r="164" spans="2:8" ht="12.75">
      <c r="B164" s="45"/>
      <c r="C164" s="37"/>
      <c r="D164" s="37"/>
      <c r="E164" s="37"/>
      <c r="F164" s="46"/>
      <c r="G164" s="46"/>
      <c r="H164" s="47"/>
    </row>
    <row r="165" spans="2:8" ht="13.5" thickBot="1">
      <c r="B165" s="37"/>
      <c r="C165" s="37"/>
      <c r="D165" s="37"/>
      <c r="E165" s="37"/>
      <c r="F165" s="1">
        <f>-'IS'!C32</f>
        <v>2603</v>
      </c>
      <c r="G165" s="46"/>
      <c r="H165" s="1">
        <f>-'IS'!G32</f>
        <v>3863</v>
      </c>
    </row>
    <row r="166" ht="13.5" thickTop="1"/>
    <row r="167" spans="2:9" ht="12.75">
      <c r="B167" s="111" t="s">
        <v>177</v>
      </c>
      <c r="C167" s="111"/>
      <c r="D167" s="111"/>
      <c r="E167" s="111"/>
      <c r="F167" s="111"/>
      <c r="G167" s="111"/>
      <c r="H167" s="111"/>
      <c r="I167" s="111"/>
    </row>
    <row r="168" spans="2:9" ht="12.75">
      <c r="B168" s="111"/>
      <c r="C168" s="111"/>
      <c r="D168" s="111"/>
      <c r="E168" s="111"/>
      <c r="F168" s="111"/>
      <c r="G168" s="111"/>
      <c r="H168" s="111"/>
      <c r="I168" s="111"/>
    </row>
    <row r="169" spans="2:9" ht="12.75">
      <c r="B169" s="111"/>
      <c r="C169" s="111"/>
      <c r="D169" s="111"/>
      <c r="E169" s="111"/>
      <c r="F169" s="111"/>
      <c r="G169" s="111"/>
      <c r="H169" s="111"/>
      <c r="I169" s="111"/>
    </row>
    <row r="170" spans="2:8" ht="12.75">
      <c r="B170" s="37"/>
      <c r="D170" s="37"/>
      <c r="E170" s="37"/>
      <c r="F170" s="47"/>
      <c r="G170" s="46"/>
      <c r="H170" s="47"/>
    </row>
    <row r="171" spans="6:8" ht="12.75">
      <c r="F171" s="40"/>
      <c r="G171" s="40"/>
      <c r="H171" s="40"/>
    </row>
    <row r="172" spans="1:2" ht="12.75">
      <c r="A172" s="43" t="s">
        <v>76</v>
      </c>
      <c r="B172" s="9" t="s">
        <v>79</v>
      </c>
    </row>
    <row r="178" spans="1:2" ht="12.75">
      <c r="A178" s="43" t="s">
        <v>77</v>
      </c>
      <c r="B178" s="9" t="s">
        <v>81</v>
      </c>
    </row>
    <row r="192" spans="1:2" ht="12.75">
      <c r="A192" s="43" t="s">
        <v>78</v>
      </c>
      <c r="B192" s="9" t="s">
        <v>83</v>
      </c>
    </row>
    <row r="199" spans="2:9" ht="12.75">
      <c r="B199" s="111" t="s">
        <v>140</v>
      </c>
      <c r="C199" s="111"/>
      <c r="D199" s="111"/>
      <c r="E199" s="111"/>
      <c r="F199" s="111"/>
      <c r="G199" s="111"/>
      <c r="H199" s="111"/>
      <c r="I199" s="111"/>
    </row>
    <row r="200" spans="2:9" ht="12.75">
      <c r="B200" s="111"/>
      <c r="C200" s="111"/>
      <c r="D200" s="111"/>
      <c r="E200" s="111"/>
      <c r="F200" s="111"/>
      <c r="G200" s="111"/>
      <c r="H200" s="111"/>
      <c r="I200" s="111"/>
    </row>
    <row r="203" spans="2:8" ht="12.75">
      <c r="B203" s="55" t="s">
        <v>84</v>
      </c>
      <c r="E203" s="55" t="s">
        <v>85</v>
      </c>
      <c r="H203" s="38" t="s">
        <v>5</v>
      </c>
    </row>
    <row r="204" spans="2:8" ht="12.75">
      <c r="B204" s="5" t="s">
        <v>86</v>
      </c>
      <c r="E204" s="5" t="s">
        <v>133</v>
      </c>
      <c r="H204" s="46">
        <v>8000</v>
      </c>
    </row>
    <row r="205" spans="2:8" ht="12.75">
      <c r="B205" s="5" t="s">
        <v>87</v>
      </c>
      <c r="E205" s="5" t="s">
        <v>133</v>
      </c>
      <c r="H205" s="46">
        <v>6507</v>
      </c>
    </row>
    <row r="206" spans="2:8" ht="12.75">
      <c r="B206" s="5" t="s">
        <v>88</v>
      </c>
      <c r="E206" s="5" t="s">
        <v>133</v>
      </c>
      <c r="H206" s="46">
        <v>2000</v>
      </c>
    </row>
    <row r="207" ht="13.5" thickBot="1">
      <c r="H207" s="48">
        <f>SUM(H204:H206)</f>
        <v>16507</v>
      </c>
    </row>
    <row r="208" ht="13.5" thickTop="1"/>
    <row r="209" spans="1:2" ht="12.75">
      <c r="A209" s="43" t="s">
        <v>80</v>
      </c>
      <c r="B209" s="9" t="s">
        <v>90</v>
      </c>
    </row>
    <row r="210" spans="1:2" ht="12.75">
      <c r="A210" s="43"/>
      <c r="B210" s="9"/>
    </row>
    <row r="211" spans="1:2" ht="12.75">
      <c r="A211" s="43"/>
      <c r="B211" s="5" t="s">
        <v>159</v>
      </c>
    </row>
    <row r="212" spans="1:8" ht="12.75">
      <c r="A212" s="43"/>
      <c r="B212" s="9"/>
      <c r="H212" s="6" t="s">
        <v>36</v>
      </c>
    </row>
    <row r="213" ht="12.75">
      <c r="H213" s="10" t="s">
        <v>152</v>
      </c>
    </row>
    <row r="214" spans="2:8" ht="12.75">
      <c r="B214" s="37"/>
      <c r="C214" s="37"/>
      <c r="E214" s="38"/>
      <c r="F214" s="38" t="s">
        <v>34</v>
      </c>
      <c r="G214" s="38" t="s">
        <v>33</v>
      </c>
      <c r="H214" s="38" t="s">
        <v>14</v>
      </c>
    </row>
    <row r="215" spans="2:8" ht="12.75">
      <c r="B215" s="37"/>
      <c r="C215" s="37"/>
      <c r="E215" s="37"/>
      <c r="F215" s="38" t="s">
        <v>5</v>
      </c>
      <c r="G215" s="38" t="s">
        <v>5</v>
      </c>
      <c r="H215" s="38" t="s">
        <v>5</v>
      </c>
    </row>
    <row r="216" spans="2:8" ht="12.75">
      <c r="B216" s="37"/>
      <c r="C216" s="37"/>
      <c r="E216" s="37"/>
      <c r="F216" s="37"/>
      <c r="G216" s="37"/>
      <c r="H216" s="37"/>
    </row>
    <row r="217" spans="2:5" ht="12.75">
      <c r="B217" s="37" t="s">
        <v>18</v>
      </c>
      <c r="C217" s="37"/>
      <c r="E217" s="46"/>
    </row>
    <row r="218" spans="2:8" ht="12.75">
      <c r="B218" s="37" t="s">
        <v>98</v>
      </c>
      <c r="C218" s="37"/>
      <c r="E218" s="46"/>
      <c r="F218" s="46">
        <f>59870+4493</f>
        <v>64363</v>
      </c>
      <c r="G218" s="46">
        <v>0</v>
      </c>
      <c r="H218" s="46">
        <f>SUM(F218:G218)</f>
        <v>64363</v>
      </c>
    </row>
    <row r="219" spans="2:8" ht="12.75">
      <c r="B219" s="37"/>
      <c r="C219" s="37"/>
      <c r="E219" s="46"/>
      <c r="F219" s="46"/>
      <c r="G219" s="46"/>
      <c r="H219" s="46"/>
    </row>
    <row r="220" spans="2:5" ht="12.75">
      <c r="B220" s="37" t="s">
        <v>20</v>
      </c>
      <c r="C220" s="37"/>
      <c r="E220" s="46"/>
    </row>
    <row r="221" spans="2:8" ht="12.75">
      <c r="B221" s="37" t="s">
        <v>98</v>
      </c>
      <c r="C221" s="37"/>
      <c r="E221" s="46"/>
      <c r="F221" s="46">
        <v>15980</v>
      </c>
      <c r="G221" s="46">
        <v>0</v>
      </c>
      <c r="H221" s="46">
        <f>SUM(F221:G221)</f>
        <v>15980</v>
      </c>
    </row>
    <row r="222" spans="2:8" ht="12.75">
      <c r="B222" s="37"/>
      <c r="C222" s="37"/>
      <c r="E222" s="46"/>
      <c r="F222" s="46"/>
      <c r="G222" s="46"/>
      <c r="H222" s="46"/>
    </row>
    <row r="223" spans="2:8" ht="13.5" thickBot="1">
      <c r="B223" s="37" t="s">
        <v>14</v>
      </c>
      <c r="C223" s="37"/>
      <c r="E223" s="37"/>
      <c r="F223" s="48">
        <f>F218+F221</f>
        <v>80343</v>
      </c>
      <c r="G223" s="48">
        <f>G218+G221</f>
        <v>0</v>
      </c>
      <c r="H223" s="48">
        <f>H218+H221</f>
        <v>80343</v>
      </c>
    </row>
    <row r="224" ht="13.5" thickTop="1"/>
    <row r="226" spans="1:2" ht="12.75">
      <c r="A226" s="43" t="s">
        <v>82</v>
      </c>
      <c r="B226" s="9" t="s">
        <v>92</v>
      </c>
    </row>
    <row r="232" spans="1:8" ht="12.75">
      <c r="A232" s="43" t="s">
        <v>89</v>
      </c>
      <c r="B232" s="9" t="s">
        <v>93</v>
      </c>
      <c r="H232" s="6"/>
    </row>
    <row r="254" spans="1:2" ht="12.75">
      <c r="A254" s="43" t="s">
        <v>91</v>
      </c>
      <c r="B254" s="9" t="s">
        <v>94</v>
      </c>
    </row>
    <row r="255" spans="1:2" ht="12.75">
      <c r="A255" s="43"/>
      <c r="B255" s="9"/>
    </row>
    <row r="256" spans="1:8" ht="12.75">
      <c r="A256" s="43"/>
      <c r="B256" s="69" t="s">
        <v>95</v>
      </c>
      <c r="C256" s="69"/>
      <c r="D256" s="69"/>
      <c r="E256" s="69"/>
      <c r="F256" s="69"/>
      <c r="G256" s="69"/>
      <c r="H256" s="69"/>
    </row>
    <row r="257" spans="1:8" ht="12.75">
      <c r="A257" s="43"/>
      <c r="B257" s="69"/>
      <c r="C257" s="69"/>
      <c r="D257" s="69"/>
      <c r="E257" s="69"/>
      <c r="F257" s="69"/>
      <c r="G257" s="69"/>
      <c r="H257" s="69"/>
    </row>
    <row r="258" spans="1:8" ht="12.75">
      <c r="A258" s="43"/>
      <c r="B258" s="69"/>
      <c r="C258" s="69"/>
      <c r="D258" s="69"/>
      <c r="E258" s="69"/>
      <c r="F258" s="70" t="s">
        <v>158</v>
      </c>
      <c r="G258" s="69"/>
      <c r="H258" s="70" t="s">
        <v>158</v>
      </c>
    </row>
    <row r="259" spans="1:10" ht="12.75">
      <c r="A259" s="43"/>
      <c r="B259" s="71"/>
      <c r="C259" s="69"/>
      <c r="D259" s="69"/>
      <c r="E259" s="69"/>
      <c r="F259" s="72" t="s">
        <v>96</v>
      </c>
      <c r="G259" s="73"/>
      <c r="H259" s="70" t="s">
        <v>53</v>
      </c>
      <c r="I259" s="50"/>
      <c r="J259" s="50"/>
    </row>
    <row r="260" spans="1:10" ht="12.75">
      <c r="A260" s="43"/>
      <c r="B260" s="71"/>
      <c r="C260" s="69"/>
      <c r="D260" s="69"/>
      <c r="E260" s="69"/>
      <c r="F260" s="74" t="s">
        <v>139</v>
      </c>
      <c r="G260" s="73"/>
      <c r="H260" s="74" t="s">
        <v>28</v>
      </c>
      <c r="I260" s="50"/>
      <c r="J260" s="50"/>
    </row>
    <row r="261" spans="1:10" ht="12.75">
      <c r="A261" s="43"/>
      <c r="B261" s="71"/>
      <c r="C261" s="69"/>
      <c r="D261" s="69"/>
      <c r="E261" s="69"/>
      <c r="F261" s="74" t="s">
        <v>23</v>
      </c>
      <c r="G261" s="73"/>
      <c r="H261" s="74" t="s">
        <v>31</v>
      </c>
      <c r="I261" s="50"/>
      <c r="J261" s="50"/>
    </row>
    <row r="262" spans="2:8" ht="12.75">
      <c r="B262" s="69"/>
      <c r="C262" s="69"/>
      <c r="D262" s="69"/>
      <c r="E262" s="69"/>
      <c r="F262" s="74" t="s">
        <v>152</v>
      </c>
      <c r="G262" s="69"/>
      <c r="H262" s="74" t="s">
        <v>152</v>
      </c>
    </row>
    <row r="263" spans="2:8" ht="12.75">
      <c r="B263" s="69"/>
      <c r="C263" s="69"/>
      <c r="D263" s="69"/>
      <c r="E263" s="69"/>
      <c r="F263" s="74"/>
      <c r="G263" s="69"/>
      <c r="H263" s="74"/>
    </row>
    <row r="264" spans="2:8" ht="13.5" thickBot="1">
      <c r="B264" s="69" t="s">
        <v>97</v>
      </c>
      <c r="C264" s="69"/>
      <c r="D264" s="69"/>
      <c r="E264" s="69"/>
      <c r="F264" s="75">
        <f>+'IS'!C39</f>
        <v>3199</v>
      </c>
      <c r="G264" s="76"/>
      <c r="H264" s="75">
        <f>+'IS'!G39</f>
        <v>3199</v>
      </c>
    </row>
    <row r="265" spans="2:8" ht="13.5" thickTop="1">
      <c r="B265" s="69"/>
      <c r="C265" s="69"/>
      <c r="D265" s="69"/>
      <c r="E265" s="69"/>
      <c r="F265" s="77"/>
      <c r="G265" s="76"/>
      <c r="H265" s="77"/>
    </row>
    <row r="266" spans="2:8" ht="12.75">
      <c r="B266" s="69" t="s">
        <v>149</v>
      </c>
      <c r="C266" s="69"/>
      <c r="D266" s="69"/>
      <c r="E266" s="69"/>
      <c r="F266" s="77"/>
      <c r="G266" s="76"/>
      <c r="H266" s="77"/>
    </row>
    <row r="267" spans="2:8" ht="13.5" thickBot="1">
      <c r="B267" s="69" t="s">
        <v>141</v>
      </c>
      <c r="C267" s="69"/>
      <c r="D267" s="69"/>
      <c r="E267" s="69"/>
      <c r="F267" s="75">
        <f>((4*41/92)+(120580000*51/92))/1000</f>
        <v>66843.26265217391</v>
      </c>
      <c r="G267" s="76"/>
      <c r="H267" s="75">
        <f>((4*131/182)+(120580000*51/182))/1000</f>
        <v>33788.90397802198</v>
      </c>
    </row>
    <row r="268" spans="2:8" ht="13.5" thickTop="1">
      <c r="B268" s="69"/>
      <c r="C268" s="69"/>
      <c r="D268" s="69"/>
      <c r="E268" s="69"/>
      <c r="F268" s="77"/>
      <c r="G268" s="76"/>
      <c r="H268" s="77"/>
    </row>
    <row r="269" spans="2:8" ht="12.75">
      <c r="B269" s="78" t="s">
        <v>142</v>
      </c>
      <c r="C269" s="69"/>
      <c r="D269" s="69"/>
      <c r="E269" s="69"/>
      <c r="F269" s="77">
        <f>(F264/F267)*100</f>
        <v>4.785822644005783</v>
      </c>
      <c r="G269" s="76"/>
      <c r="H269" s="77">
        <f>(H264/H267)*100</f>
        <v>9.467605111076677</v>
      </c>
    </row>
    <row r="270" spans="2:8" ht="12.75">
      <c r="B270" s="78" t="s">
        <v>143</v>
      </c>
      <c r="C270" s="69"/>
      <c r="D270" s="69"/>
      <c r="E270" s="69"/>
      <c r="F270" s="77">
        <f>F269</f>
        <v>4.785822644005783</v>
      </c>
      <c r="G270" s="76"/>
      <c r="H270" s="77">
        <f>+H269</f>
        <v>9.467605111076677</v>
      </c>
    </row>
    <row r="271" spans="2:8" ht="12.75">
      <c r="B271" s="69"/>
      <c r="C271" s="69"/>
      <c r="D271" s="69"/>
      <c r="E271" s="69"/>
      <c r="F271" s="77"/>
      <c r="G271" s="76"/>
      <c r="H271" s="77"/>
    </row>
    <row r="272" spans="2:8" ht="12.75">
      <c r="B272" s="69" t="s">
        <v>157</v>
      </c>
      <c r="C272" s="69"/>
      <c r="D272" s="69"/>
      <c r="E272" s="69"/>
      <c r="F272" s="79"/>
      <c r="G272" s="76"/>
      <c r="H272" s="79"/>
    </row>
    <row r="273" spans="2:8" ht="13.5" thickBot="1">
      <c r="B273" s="69" t="s">
        <v>156</v>
      </c>
      <c r="C273" s="69"/>
      <c r="D273" s="69"/>
      <c r="E273" s="69"/>
      <c r="F273" s="75">
        <v>120580</v>
      </c>
      <c r="G273" s="76"/>
      <c r="H273" s="75">
        <f>F273</f>
        <v>120580</v>
      </c>
    </row>
    <row r="274" spans="2:8" ht="13.5" thickTop="1">
      <c r="B274" s="69"/>
      <c r="C274" s="69"/>
      <c r="D274" s="69"/>
      <c r="E274" s="69"/>
      <c r="F274" s="77"/>
      <c r="G274" s="76"/>
      <c r="H274" s="77"/>
    </row>
    <row r="275" spans="2:8" ht="12.75">
      <c r="B275" s="78" t="s">
        <v>142</v>
      </c>
      <c r="C275" s="69"/>
      <c r="D275" s="69"/>
      <c r="E275" s="69"/>
      <c r="F275" s="80">
        <f>(F264/F273)*100</f>
        <v>2.653010449494112</v>
      </c>
      <c r="G275" s="69"/>
      <c r="H275" s="81">
        <f>+H264/H273*100</f>
        <v>2.653010449494112</v>
      </c>
    </row>
    <row r="276" spans="2:8" ht="12.75">
      <c r="B276" s="78" t="s">
        <v>143</v>
      </c>
      <c r="C276" s="69"/>
      <c r="D276" s="69"/>
      <c r="E276" s="69"/>
      <c r="F276" s="81">
        <f>F275</f>
        <v>2.653010449494112</v>
      </c>
      <c r="G276" s="69"/>
      <c r="H276" s="81">
        <f>+H275</f>
        <v>2.653010449494112</v>
      </c>
    </row>
    <row r="277" spans="2:8" ht="12.75">
      <c r="B277" s="69"/>
      <c r="C277" s="69"/>
      <c r="D277" s="69"/>
      <c r="E277" s="69"/>
      <c r="F277" s="74"/>
      <c r="G277" s="69"/>
      <c r="H277" s="74"/>
    </row>
    <row r="278" spans="2:8" ht="12.75">
      <c r="B278" s="69" t="s">
        <v>150</v>
      </c>
      <c r="C278" s="69"/>
      <c r="D278" s="69"/>
      <c r="E278" s="69"/>
      <c r="F278" s="74"/>
      <c r="G278" s="69"/>
      <c r="H278" s="74"/>
    </row>
    <row r="279" spans="2:8" ht="13.5" thickBot="1">
      <c r="B279" s="69" t="s">
        <v>134</v>
      </c>
      <c r="C279" s="69"/>
      <c r="D279" s="69"/>
      <c r="E279" s="69"/>
      <c r="F279" s="75">
        <v>140000</v>
      </c>
      <c r="G279" s="76"/>
      <c r="H279" s="75">
        <f>F279</f>
        <v>140000</v>
      </c>
    </row>
    <row r="280" spans="2:8" ht="13.5" thickTop="1">
      <c r="B280" s="69"/>
      <c r="C280" s="69"/>
      <c r="D280" s="69"/>
      <c r="E280" s="69"/>
      <c r="F280" s="77"/>
      <c r="G280" s="76"/>
      <c r="H280" s="77"/>
    </row>
    <row r="281" spans="2:8" ht="12.75">
      <c r="B281" s="78" t="s">
        <v>142</v>
      </c>
      <c r="C281" s="69"/>
      <c r="D281" s="69"/>
      <c r="E281" s="69"/>
      <c r="F281" s="95">
        <f>F264/F279*100</f>
        <v>2.2849999999999997</v>
      </c>
      <c r="G281" s="69"/>
      <c r="H281" s="95">
        <f>H264/H279*100</f>
        <v>2.2849999999999997</v>
      </c>
    </row>
    <row r="282" spans="2:8" ht="12.75">
      <c r="B282" s="78" t="s">
        <v>143</v>
      </c>
      <c r="C282" s="69"/>
      <c r="D282" s="69"/>
      <c r="E282" s="69"/>
      <c r="F282" s="82">
        <f>F281</f>
        <v>2.2849999999999997</v>
      </c>
      <c r="G282" s="76"/>
      <c r="H282" s="82">
        <f>H281</f>
        <v>2.2849999999999997</v>
      </c>
    </row>
    <row r="283" spans="2:8" ht="12.75">
      <c r="B283" s="69"/>
      <c r="C283" s="69"/>
      <c r="D283" s="69"/>
      <c r="E283" s="69"/>
      <c r="F283" s="74"/>
      <c r="G283" s="69"/>
      <c r="H283" s="74"/>
    </row>
    <row r="284" spans="2:8" ht="12.75">
      <c r="B284" s="71" t="s">
        <v>144</v>
      </c>
      <c r="C284" s="69"/>
      <c r="D284" s="69"/>
      <c r="E284" s="69"/>
      <c r="F284" s="74"/>
      <c r="G284" s="69"/>
      <c r="H284" s="74"/>
    </row>
    <row r="285" spans="2:8" ht="12.75">
      <c r="B285" s="109" t="s">
        <v>178</v>
      </c>
      <c r="C285" s="110"/>
      <c r="D285" s="110"/>
      <c r="E285" s="110"/>
      <c r="F285" s="110"/>
      <c r="G285" s="110"/>
      <c r="H285" s="110"/>
    </row>
    <row r="286" spans="2:8" ht="12.75">
      <c r="B286" s="110"/>
      <c r="C286" s="110"/>
      <c r="D286" s="110"/>
      <c r="E286" s="110"/>
      <c r="F286" s="110"/>
      <c r="G286" s="110"/>
      <c r="H286" s="110"/>
    </row>
    <row r="287" spans="2:8" ht="12.75">
      <c r="B287" s="69"/>
      <c r="C287" s="69"/>
      <c r="D287" s="69"/>
      <c r="E287" s="69"/>
      <c r="F287" s="74"/>
      <c r="G287" s="69"/>
      <c r="H287" s="74"/>
    </row>
    <row r="288" spans="2:8" ht="12.75">
      <c r="B288" s="69"/>
      <c r="C288" s="69"/>
      <c r="D288" s="69"/>
      <c r="E288" s="69"/>
      <c r="F288" s="74"/>
      <c r="G288" s="69"/>
      <c r="H288" s="74"/>
    </row>
    <row r="289" spans="2:8" ht="12.75">
      <c r="B289" s="69"/>
      <c r="C289" s="69"/>
      <c r="D289" s="69"/>
      <c r="E289" s="69"/>
      <c r="F289" s="79"/>
      <c r="G289" s="76"/>
      <c r="H289" s="79"/>
    </row>
    <row r="290" spans="2:8" ht="12.75">
      <c r="B290" s="69"/>
      <c r="C290" s="69"/>
      <c r="D290" s="69"/>
      <c r="E290" s="69"/>
      <c r="F290" s="79"/>
      <c r="G290" s="76"/>
      <c r="H290" s="79"/>
    </row>
    <row r="291" spans="6:8" ht="12.75">
      <c r="F291" s="10"/>
      <c r="H291" s="10"/>
    </row>
    <row r="292" spans="6:8" ht="12.75">
      <c r="F292" s="10"/>
      <c r="H292" s="10"/>
    </row>
    <row r="293" spans="6:8" ht="12.75">
      <c r="F293" s="10"/>
      <c r="H293" s="10"/>
    </row>
    <row r="294" spans="6:8" ht="12.75">
      <c r="F294" s="10"/>
      <c r="H294" s="10"/>
    </row>
    <row r="295" spans="6:8" ht="12.75">
      <c r="F295" s="10"/>
      <c r="H295" s="10"/>
    </row>
    <row r="296" spans="6:8" ht="12.75">
      <c r="F296" s="10"/>
      <c r="H296" s="10"/>
    </row>
    <row r="297" spans="6:8" ht="12.75">
      <c r="F297" s="10"/>
      <c r="H297" s="10"/>
    </row>
    <row r="298" spans="6:8" ht="12.75">
      <c r="F298" s="10"/>
      <c r="H298" s="10"/>
    </row>
    <row r="299" spans="6:8" ht="12.75">
      <c r="F299" s="10"/>
      <c r="H299" s="10"/>
    </row>
  </sheetData>
  <mergeCells count="5">
    <mergeCell ref="B285:H286"/>
    <mergeCell ref="B199:I200"/>
    <mergeCell ref="B44:I45"/>
    <mergeCell ref="B114:I116"/>
    <mergeCell ref="B167:I169"/>
  </mergeCells>
  <printOptions/>
  <pageMargins left="0.75" right="0.75" top="1" bottom="1" header="0.5" footer="0.5"/>
  <pageSetup horizontalDpi="600" verticalDpi="600" orientation="portrait" paperSize="9" scale="9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KPMG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KPMG</dc:creator>
  <cp:keywords/>
  <dc:description/>
  <cp:lastModifiedBy>Ooi Chin Guan</cp:lastModifiedBy>
  <cp:lastPrinted>2004-09-02T07:30:35Z</cp:lastPrinted>
  <dcterms:created xsi:type="dcterms:W3CDTF">2001-03-17T05:13:36Z</dcterms:created>
  <dcterms:modified xsi:type="dcterms:W3CDTF">2004-07-09T09:37:23Z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